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604" yWindow="0" windowWidth="11460" windowHeight="9648"/>
  </bookViews>
  <sheets>
    <sheet name="D1" sheetId="2" r:id="rId1"/>
    <sheet name="D2" sheetId="28" r:id="rId2"/>
    <sheet name="D3" sheetId="27" r:id="rId3"/>
    <sheet name="D4" sheetId="26" r:id="rId4"/>
    <sheet name="D5" sheetId="25" r:id="rId5"/>
    <sheet name="D6" sheetId="24" r:id="rId6"/>
    <sheet name="D7" sheetId="23" r:id="rId7"/>
    <sheet name="D8" sheetId="22" r:id="rId8"/>
    <sheet name="D9" sheetId="21" r:id="rId9"/>
    <sheet name="Modelling" sheetId="12" r:id="rId10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iehU5iF/LHeXUgmDK8+4QCPGx53Q=="/>
    </ext>
  </extLst>
</workbook>
</file>

<file path=xl/calcChain.xml><?xml version="1.0" encoding="utf-8"?>
<calcChain xmlns="http://schemas.openxmlformats.org/spreadsheetml/2006/main">
  <c r="G28" i="23"/>
  <c r="G28" i="21"/>
  <c r="G27" i="2"/>
  <c r="G28" s="1"/>
  <c r="G27" i="21"/>
  <c r="G27" i="22"/>
  <c r="G28" s="1"/>
  <c r="G27" i="23"/>
  <c r="G27" i="24"/>
  <c r="G28" s="1"/>
  <c r="G27" i="25"/>
  <c r="G28" s="1"/>
  <c r="G27" i="26"/>
  <c r="G28" s="1"/>
  <c r="G27" i="27"/>
  <c r="G28" s="1"/>
  <c r="G27" i="28"/>
  <c r="G28" s="1"/>
  <c r="C38"/>
  <c r="C7"/>
  <c r="H2"/>
  <c r="C64" s="1"/>
  <c r="H2" i="27"/>
  <c r="C60" s="1"/>
  <c r="C66" i="26"/>
  <c r="C38"/>
  <c r="C34"/>
  <c r="C10"/>
  <c r="C7"/>
  <c r="H2"/>
  <c r="C63" s="1"/>
  <c r="H2" i="25"/>
  <c r="C60" s="1"/>
  <c r="C63" i="24"/>
  <c r="C31"/>
  <c r="C7"/>
  <c r="H2"/>
  <c r="C64" s="1"/>
  <c r="C63" i="23"/>
  <c r="C62"/>
  <c r="C47"/>
  <c r="C46"/>
  <c r="C38"/>
  <c r="C31"/>
  <c r="C30"/>
  <c r="C23"/>
  <c r="C19"/>
  <c r="C15"/>
  <c r="C11"/>
  <c r="C8"/>
  <c r="H2"/>
  <c r="C64" s="1"/>
  <c r="C62" i="22"/>
  <c r="C30"/>
  <c r="C7"/>
  <c r="H2"/>
  <c r="C64" s="1"/>
  <c r="C65" i="21"/>
  <c r="C58"/>
  <c r="C51"/>
  <c r="C47"/>
  <c r="C40"/>
  <c r="C33"/>
  <c r="C26"/>
  <c r="C19"/>
  <c r="C12"/>
  <c r="C8"/>
  <c r="H2"/>
  <c r="C60" s="1"/>
  <c r="C11" l="1"/>
  <c r="C25"/>
  <c r="C39"/>
  <c r="C50"/>
  <c r="C64"/>
  <c r="C10"/>
  <c r="C24"/>
  <c r="C35"/>
  <c r="C49"/>
  <c r="C63"/>
  <c r="C9"/>
  <c r="C20"/>
  <c r="C34"/>
  <c r="C48"/>
  <c r="C59"/>
  <c r="C18"/>
  <c r="C32"/>
  <c r="C43"/>
  <c r="C57"/>
  <c r="C17"/>
  <c r="C31"/>
  <c r="C42"/>
  <c r="C56"/>
  <c r="C67"/>
  <c r="C16"/>
  <c r="C27"/>
  <c r="C41"/>
  <c r="C55"/>
  <c r="C66"/>
  <c r="C24" i="22"/>
  <c r="C23"/>
  <c r="C19"/>
  <c r="C47"/>
  <c r="C16"/>
  <c r="C46"/>
  <c r="C15"/>
  <c r="C11"/>
  <c r="C38"/>
  <c r="C55"/>
  <c r="C54"/>
  <c r="C39"/>
  <c r="C8"/>
  <c r="C31"/>
  <c r="C63"/>
  <c r="C7" i="23"/>
  <c r="C27"/>
  <c r="C55"/>
  <c r="C24"/>
  <c r="C54"/>
  <c r="C16"/>
  <c r="C39"/>
  <c r="C62" i="24"/>
  <c r="C24"/>
  <c r="C55"/>
  <c r="C30"/>
  <c r="C23"/>
  <c r="C54"/>
  <c r="C47"/>
  <c r="C39"/>
  <c r="C16"/>
  <c r="C15"/>
  <c r="C46"/>
  <c r="C11"/>
  <c r="C8"/>
  <c r="C38"/>
  <c r="C30" i="26"/>
  <c r="C62"/>
  <c r="C27"/>
  <c r="C58"/>
  <c r="C23"/>
  <c r="C54"/>
  <c r="C19"/>
  <c r="C50"/>
  <c r="C15"/>
  <c r="C46"/>
  <c r="C11"/>
  <c r="C42"/>
  <c r="C55" i="28"/>
  <c r="C63"/>
  <c r="C30"/>
  <c r="C24"/>
  <c r="C23"/>
  <c r="C54"/>
  <c r="C16"/>
  <c r="C47"/>
  <c r="C31"/>
  <c r="C62"/>
  <c r="C15"/>
  <c r="C46"/>
  <c r="C8"/>
  <c r="C39"/>
  <c r="C6" i="12"/>
  <c r="C7" s="1"/>
  <c r="C14" i="28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1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29" i="27"/>
  <c r="C45"/>
  <c r="C12"/>
  <c r="C35"/>
  <c r="C59"/>
  <c r="C19"/>
  <c r="C34"/>
  <c r="C42"/>
  <c r="C50"/>
  <c r="C66"/>
  <c r="C10"/>
  <c r="C18"/>
  <c r="C26"/>
  <c r="C33"/>
  <c r="C41"/>
  <c r="C49"/>
  <c r="C57"/>
  <c r="C65"/>
  <c r="C14"/>
  <c r="C53"/>
  <c r="C20"/>
  <c r="C43"/>
  <c r="C67"/>
  <c r="C11"/>
  <c r="C27"/>
  <c r="C58"/>
  <c r="C9"/>
  <c r="C17"/>
  <c r="C25"/>
  <c r="C32"/>
  <c r="C40"/>
  <c r="C48"/>
  <c r="C56"/>
  <c r="C64"/>
  <c r="C37"/>
  <c r="C51"/>
  <c r="C8"/>
  <c r="C16"/>
  <c r="C24"/>
  <c r="C31"/>
  <c r="C39"/>
  <c r="C47"/>
  <c r="C55"/>
  <c r="C63"/>
  <c r="C7"/>
  <c r="C15"/>
  <c r="C23"/>
  <c r="C30"/>
  <c r="C38"/>
  <c r="C46"/>
  <c r="C54"/>
  <c r="C62"/>
  <c r="C22"/>
  <c r="C61"/>
  <c r="C13"/>
  <c r="C21"/>
  <c r="C28"/>
  <c r="C36"/>
  <c r="C44"/>
  <c r="C52"/>
  <c r="C14" i="26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8"/>
  <c r="C26"/>
  <c r="C33"/>
  <c r="C41"/>
  <c r="C49"/>
  <c r="C57"/>
  <c r="C65"/>
  <c r="C9"/>
  <c r="C17"/>
  <c r="C25"/>
  <c r="C32"/>
  <c r="C40"/>
  <c r="C48"/>
  <c r="C56"/>
  <c r="C64"/>
  <c r="C8"/>
  <c r="C16"/>
  <c r="C24"/>
  <c r="C31"/>
  <c r="C39"/>
  <c r="C47"/>
  <c r="C55"/>
  <c r="C43" i="25"/>
  <c r="C51"/>
  <c r="C67"/>
  <c r="C11"/>
  <c r="C19"/>
  <c r="C27"/>
  <c r="C34"/>
  <c r="C42"/>
  <c r="C50"/>
  <c r="C58"/>
  <c r="C66"/>
  <c r="C12"/>
  <c r="C20"/>
  <c r="C35"/>
  <c r="C59"/>
  <c r="C10"/>
  <c r="C18"/>
  <c r="C26"/>
  <c r="C33"/>
  <c r="C41"/>
  <c r="C49"/>
  <c r="C57"/>
  <c r="C65"/>
  <c r="C9"/>
  <c r="C17"/>
  <c r="C25"/>
  <c r="C40"/>
  <c r="C48"/>
  <c r="C64"/>
  <c r="C8"/>
  <c r="C16"/>
  <c r="C24"/>
  <c r="C31"/>
  <c r="C39"/>
  <c r="C47"/>
  <c r="C55"/>
  <c r="C63"/>
  <c r="C32"/>
  <c r="C56"/>
  <c r="C7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C14" i="2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3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2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7" i="21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H2" i="2"/>
  <c r="C8" l="1"/>
  <c r="C16"/>
  <c r="C24"/>
  <c r="C32"/>
  <c r="C40"/>
  <c r="C48"/>
  <c r="C56"/>
  <c r="C64"/>
  <c r="C23"/>
  <c r="C31"/>
  <c r="C39"/>
  <c r="C55"/>
  <c r="C63"/>
  <c r="C22"/>
  <c r="C30"/>
  <c r="C46"/>
  <c r="C62"/>
  <c r="C29"/>
  <c r="C37"/>
  <c r="C53"/>
  <c r="C61"/>
  <c r="C20"/>
  <c r="C36"/>
  <c r="C60"/>
  <c r="C19"/>
  <c r="C35"/>
  <c r="C51"/>
  <c r="C59"/>
  <c r="C42"/>
  <c r="C9"/>
  <c r="C49"/>
  <c r="C15"/>
  <c r="C47"/>
  <c r="C38"/>
  <c r="C54"/>
  <c r="C21"/>
  <c r="C45"/>
  <c r="C28"/>
  <c r="C44"/>
  <c r="C52"/>
  <c r="C7"/>
  <c r="C27"/>
  <c r="C43"/>
  <c r="C67"/>
  <c r="C18"/>
  <c r="C50"/>
  <c r="C17"/>
  <c r="C57"/>
  <c r="C14"/>
  <c r="C41"/>
  <c r="C13"/>
  <c r="C58"/>
  <c r="C12"/>
  <c r="C10"/>
  <c r="C26"/>
  <c r="C66"/>
  <c r="C25"/>
  <c r="C65"/>
  <c r="C11"/>
  <c r="C34"/>
  <c r="C33"/>
  <c r="C8" i="12"/>
  <c r="C13" s="1"/>
  <c r="C14" s="1"/>
</calcChain>
</file>

<file path=xl/sharedStrings.xml><?xml version="1.0" encoding="utf-8"?>
<sst xmlns="http://schemas.openxmlformats.org/spreadsheetml/2006/main" count="184" uniqueCount="47">
  <si>
    <t>mg</t>
  </si>
  <si>
    <t>Modelling of CO emission</t>
  </si>
  <si>
    <t>s</t>
  </si>
  <si>
    <t>g</t>
  </si>
  <si>
    <t>Measured concentration of CO, ppm</t>
  </si>
  <si>
    <t>Q=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</si>
  <si>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</si>
  <si>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</si>
  <si>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Headspace volume in the hall</t>
  </si>
  <si>
    <r>
      <t>mg/m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</si>
  <si>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Molecular weight of CO, g/mol</t>
  </si>
  <si>
    <t>-</t>
  </si>
  <si>
    <t>Notes</t>
  </si>
  <si>
    <t>Emitted CO mass in time (t)</t>
  </si>
  <si>
    <t>Time (t)</t>
  </si>
  <si>
    <t>Assumption: the hall is airtight</t>
  </si>
  <si>
    <t>Accumulation of CO in airtight hall during time (t)</t>
  </si>
  <si>
    <t>Number of piles in the hall (n)</t>
  </si>
  <si>
    <t>Conversion from mg to g</t>
  </si>
  <si>
    <t>Temperature inside flux chamber, K</t>
  </si>
  <si>
    <r>
      <t>Surface of the pile (A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scheme val="minor"/>
      </rPr>
      <t>)</t>
    </r>
  </si>
  <si>
    <r>
      <t>Estimated as a product of (averaged flux at D1-D9 locations), 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charset val="238"/>
        <scheme val="minor"/>
      </rPr>
      <t>, t, and n</t>
    </r>
  </si>
  <si>
    <t>Time (t), s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</si>
  <si>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</rPr>
      <t>3</t>
    </r>
  </si>
  <si>
    <t>Volume of 1 mole of CO in standard conditions (0 deg C, 1 atm), L</t>
  </si>
  <si>
    <t>dC/dt (slope)</t>
  </si>
  <si>
    <t>Q=(V/A)*(dC/dt)</t>
  </si>
  <si>
    <r>
      <t>Emitting area enclosed by flux chamber (chamber footprint, A), m</t>
    </r>
    <r>
      <rPr>
        <b/>
        <vertAlign val="superscript"/>
        <sz val="12"/>
        <rFont val="Calibri"/>
        <family val="2"/>
        <charset val="238"/>
      </rPr>
      <t>2</t>
    </r>
  </si>
  <si>
    <r>
      <t>Volume of flux chamber (V), m</t>
    </r>
    <r>
      <rPr>
        <b/>
        <vertAlign val="superscript"/>
        <sz val="12"/>
        <rFont val="Calibri"/>
        <family val="2"/>
        <charset val="238"/>
      </rPr>
      <t>3</t>
    </r>
  </si>
  <si>
    <r>
      <t>where: Q - CO flux, mg/m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</si>
  <si>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V - flux chamber volume, 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</si>
  <si>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>A - flux chamber footprint, m</t>
    </r>
    <r>
      <rPr>
        <vertAlign val="superscript"/>
        <sz val="12"/>
        <rFont val="Calibri"/>
        <family val="2"/>
        <charset val="238"/>
      </rPr>
      <t>2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</si>
  <si>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</si>
  <si>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dC/dt - rate of change of CO concentration in the flux chamber with time (from the chart), mg/m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/s</t>
    </r>
  </si>
  <si>
    <t>Molecular weight of CO</t>
  </si>
  <si>
    <t xml:space="preserve">Air temperature in the hall </t>
  </si>
  <si>
    <t>Ambient pressure</t>
  </si>
  <si>
    <t>Volume of 1 mole of CO in standard conditions (0 deg C, 1 atm)</t>
  </si>
  <si>
    <t xml:space="preserve"> g/mol</t>
  </si>
  <si>
    <t>deg C</t>
  </si>
  <si>
    <t>atm</t>
  </si>
  <si>
    <t>L</t>
  </si>
  <si>
    <t>ppm</t>
  </si>
  <si>
    <t>%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</si>
  <si>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  <charset val="238"/>
      </rPr>
      <t>3</t>
    </r>
  </si>
  <si>
    <t>Concentration of accumulated CO in the hall headspace during 1 hour, estimated for the 'before' turning scenario</t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</si>
  <si>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/h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</si>
</sst>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22">
    <font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sz val="12"/>
      <name val="Calibri"/>
      <family val="2"/>
    </font>
    <font>
      <sz val="12"/>
      <name val="Calibri"/>
      <family val="2"/>
      <scheme val="minor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94">
    <xf numFmtId="0" fontId="0" fillId="0" borderId="0" xfId="0" applyFont="1" applyAlignment="1"/>
    <xf numFmtId="0" fontId="1" fillId="0" borderId="0" xfId="0" applyFont="1"/>
    <xf numFmtId="0" fontId="1" fillId="0" borderId="1" xfId="0" applyFont="1" applyFill="1" applyBorder="1" applyAlignment="1"/>
    <xf numFmtId="0" fontId="2" fillId="0" borderId="0" xfId="0" applyFont="1" applyFill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0" fillId="0" borderId="6" xfId="0" applyFont="1" applyBorder="1" applyAlignment="1"/>
    <xf numFmtId="0" fontId="0" fillId="0" borderId="7" xfId="0" applyFont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/>
    <xf numFmtId="0" fontId="3" fillId="0" borderId="2" xfId="0" applyFont="1" applyBorder="1" applyAlignment="1">
      <alignment horizontal="center" vertical="center"/>
    </xf>
    <xf numFmtId="0" fontId="3" fillId="0" borderId="2" xfId="0" quotePrefix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NumberFormat="1" applyFont="1" applyAlignment="1"/>
    <xf numFmtId="11" fontId="0" fillId="0" borderId="0" xfId="0" applyNumberFormat="1" applyFont="1" applyAlignment="1"/>
    <xf numFmtId="1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/>
    <xf numFmtId="2" fontId="0" fillId="0" borderId="2" xfId="0" applyNumberFormat="1" applyFont="1" applyFill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/>
    <xf numFmtId="0" fontId="17" fillId="0" borderId="1" xfId="0" applyFont="1" applyBorder="1" applyAlignment="1"/>
    <xf numFmtId="0" fontId="17" fillId="0" borderId="9" xfId="0" applyFont="1" applyFill="1" applyBorder="1" applyAlignment="1"/>
    <xf numFmtId="0" fontId="17" fillId="0" borderId="1" xfId="0" applyFont="1" applyFill="1" applyBorder="1" applyAlignment="1"/>
    <xf numFmtId="49" fontId="15" fillId="0" borderId="1" xfId="0" applyNumberFormat="1" applyFont="1" applyFill="1" applyBorder="1" applyAlignment="1"/>
    <xf numFmtId="49" fontId="15" fillId="0" borderId="3" xfId="0" applyNumberFormat="1" applyFont="1" applyFill="1" applyBorder="1" applyAlignment="1"/>
    <xf numFmtId="49" fontId="15" fillId="0" borderId="6" xfId="0" applyNumberFormat="1" applyFont="1" applyBorder="1" applyAlignment="1"/>
    <xf numFmtId="0" fontId="19" fillId="0" borderId="2" xfId="0" applyNumberFormat="1" applyFont="1" applyFill="1" applyBorder="1" applyAlignment="1"/>
    <xf numFmtId="0" fontId="19" fillId="0" borderId="2" xfId="0" applyNumberFormat="1" applyFont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 vertical="center"/>
    </xf>
    <xf numFmtId="2" fontId="0" fillId="4" borderId="2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2" fontId="20" fillId="4" borderId="2" xfId="0" applyNumberFormat="1" applyFont="1" applyFill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49" fontId="19" fillId="0" borderId="2" xfId="0" applyNumberFormat="1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11" xfId="0" applyFont="1" applyFill="1" applyBorder="1" applyAlignment="1"/>
    <xf numFmtId="0" fontId="19" fillId="0" borderId="13" xfId="0" applyFont="1" applyFill="1" applyBorder="1" applyAlignment="1"/>
    <xf numFmtId="0" fontId="19" fillId="0" borderId="11" xfId="0" applyNumberFormat="1" applyFont="1" applyFill="1" applyBorder="1" applyAlignment="1"/>
    <xf numFmtId="0" fontId="19" fillId="0" borderId="13" xfId="0" applyNumberFormat="1" applyFont="1" applyFill="1" applyBorder="1" applyAlignment="1"/>
    <xf numFmtId="0" fontId="3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164" fontId="17" fillId="0" borderId="1" xfId="0" applyNumberFormat="1" applyFont="1" applyBorder="1" applyAlignment="1">
      <alignment horizontal="center"/>
    </xf>
    <xf numFmtId="49" fontId="15" fillId="0" borderId="1" xfId="0" applyNumberFormat="1" applyFont="1" applyBorder="1" applyAlignment="1"/>
    <xf numFmtId="0" fontId="11" fillId="0" borderId="9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23" Type="http://customschemas.google.com/relationships/workbookmetadata" Target="metadata"/><Relationship Id="rId28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73"/>
                  <c:y val="9.6754049897909943E-3"/>
                </c:manualLayout>
              </c:layout>
              <c:numFmt formatCode="General" sourceLinked="0"/>
            </c:trendlineLbl>
          </c:trendline>
          <c:xVal>
            <c:numRef>
              <c:f>'D1'!$A$7:$A$67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'D1'!$C$7:$C$67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1.1646757679180888</c:v>
                </c:pt>
                <c:pt idx="26">
                  <c:v>1.1646757679180888</c:v>
                </c:pt>
                <c:pt idx="27">
                  <c:v>1.1646757679180888</c:v>
                </c:pt>
                <c:pt idx="28">
                  <c:v>1.1646757679180888</c:v>
                </c:pt>
                <c:pt idx="29">
                  <c:v>1.1646757679180888</c:v>
                </c:pt>
                <c:pt idx="30">
                  <c:v>1.1646757679180888</c:v>
                </c:pt>
                <c:pt idx="31">
                  <c:v>1.1646757679180888</c:v>
                </c:pt>
                <c:pt idx="32">
                  <c:v>1.1646757679180888</c:v>
                </c:pt>
                <c:pt idx="33">
                  <c:v>1.1646757679180888</c:v>
                </c:pt>
                <c:pt idx="34">
                  <c:v>1.1646757679180888</c:v>
                </c:pt>
                <c:pt idx="35">
                  <c:v>1.1646757679180888</c:v>
                </c:pt>
                <c:pt idx="36">
                  <c:v>1.1646757679180888</c:v>
                </c:pt>
                <c:pt idx="37">
                  <c:v>1.1646757679180888</c:v>
                </c:pt>
                <c:pt idx="38">
                  <c:v>1.1646757679180888</c:v>
                </c:pt>
                <c:pt idx="39">
                  <c:v>2.3293515358361776</c:v>
                </c:pt>
                <c:pt idx="40">
                  <c:v>2.3293515358361776</c:v>
                </c:pt>
                <c:pt idx="41">
                  <c:v>2.3293515358361776</c:v>
                </c:pt>
                <c:pt idx="42">
                  <c:v>2.3293515358361776</c:v>
                </c:pt>
                <c:pt idx="43">
                  <c:v>2.3293515358361776</c:v>
                </c:pt>
                <c:pt idx="44">
                  <c:v>2.3293515358361776</c:v>
                </c:pt>
                <c:pt idx="45">
                  <c:v>2.3293515358361776</c:v>
                </c:pt>
                <c:pt idx="46">
                  <c:v>2.3293515358361776</c:v>
                </c:pt>
                <c:pt idx="47">
                  <c:v>1.1646757679180888</c:v>
                </c:pt>
                <c:pt idx="48">
                  <c:v>1.1646757679180888</c:v>
                </c:pt>
                <c:pt idx="49">
                  <c:v>1.1646757679180888</c:v>
                </c:pt>
                <c:pt idx="50">
                  <c:v>1.1646757679180888</c:v>
                </c:pt>
                <c:pt idx="51">
                  <c:v>2.3293515358361776</c:v>
                </c:pt>
                <c:pt idx="52">
                  <c:v>2.3293515358361776</c:v>
                </c:pt>
                <c:pt idx="53">
                  <c:v>2.3293515358361776</c:v>
                </c:pt>
                <c:pt idx="54">
                  <c:v>2.3293515358361776</c:v>
                </c:pt>
                <c:pt idx="55">
                  <c:v>2.3293515358361776</c:v>
                </c:pt>
                <c:pt idx="56">
                  <c:v>2.3293515358361776</c:v>
                </c:pt>
                <c:pt idx="57">
                  <c:v>2.3293515358361776</c:v>
                </c:pt>
                <c:pt idx="58">
                  <c:v>2.3293515358361776</c:v>
                </c:pt>
                <c:pt idx="59">
                  <c:v>2.3293515358361776</c:v>
                </c:pt>
                <c:pt idx="60">
                  <c:v>2.3293515358361776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7917568"/>
        <c:axId val="137919488"/>
      </c:scatterChart>
      <c:valAx>
        <c:axId val="13791756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919488"/>
        <c:crosses val="autoZero"/>
        <c:crossBetween val="midCat"/>
      </c:valAx>
      <c:valAx>
        <c:axId val="13791948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917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26"/>
                  <c:y val="9.6754049897910411E-3"/>
                </c:manualLayout>
              </c:layout>
              <c:numFmt formatCode="General" sourceLinked="0"/>
            </c:trendlineLbl>
          </c:trendline>
          <c:xVal>
            <c:numRef>
              <c:f>'D2'!$A$7:$A$67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'D2'!$C$7:$C$67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1.1646757679180888</c:v>
                </c:pt>
                <c:pt idx="22">
                  <c:v>1.1646757679180888</c:v>
                </c:pt>
                <c:pt idx="23">
                  <c:v>1.1646757679180888</c:v>
                </c:pt>
                <c:pt idx="24">
                  <c:v>2.3293515358361776</c:v>
                </c:pt>
                <c:pt idx="25">
                  <c:v>2.3293515358361776</c:v>
                </c:pt>
                <c:pt idx="26">
                  <c:v>2.3293515358361776</c:v>
                </c:pt>
                <c:pt idx="27">
                  <c:v>2.3293515358361776</c:v>
                </c:pt>
                <c:pt idx="28">
                  <c:v>2.3293515358361776</c:v>
                </c:pt>
                <c:pt idx="29">
                  <c:v>2.3293515358361776</c:v>
                </c:pt>
                <c:pt idx="30">
                  <c:v>3.4940273037542662</c:v>
                </c:pt>
                <c:pt idx="31">
                  <c:v>3.4940273037542662</c:v>
                </c:pt>
                <c:pt idx="32">
                  <c:v>3.4940273037542662</c:v>
                </c:pt>
                <c:pt idx="33">
                  <c:v>3.4940273037542662</c:v>
                </c:pt>
                <c:pt idx="34">
                  <c:v>3.4940273037542662</c:v>
                </c:pt>
                <c:pt idx="35">
                  <c:v>4.6587030716723552</c:v>
                </c:pt>
                <c:pt idx="36">
                  <c:v>5.8233788395904433</c:v>
                </c:pt>
                <c:pt idx="37">
                  <c:v>4.6587030716723552</c:v>
                </c:pt>
                <c:pt idx="38">
                  <c:v>4.6587030716723552</c:v>
                </c:pt>
                <c:pt idx="39">
                  <c:v>4.6587030716723552</c:v>
                </c:pt>
                <c:pt idx="40">
                  <c:v>3.4940273037542662</c:v>
                </c:pt>
                <c:pt idx="41">
                  <c:v>3.4940273037542662</c:v>
                </c:pt>
                <c:pt idx="42">
                  <c:v>3.4940273037542662</c:v>
                </c:pt>
                <c:pt idx="43">
                  <c:v>3.4940273037542662</c:v>
                </c:pt>
                <c:pt idx="44">
                  <c:v>3.4940273037542662</c:v>
                </c:pt>
                <c:pt idx="45">
                  <c:v>3.4940273037542662</c:v>
                </c:pt>
                <c:pt idx="46">
                  <c:v>3.4940273037542662</c:v>
                </c:pt>
                <c:pt idx="47">
                  <c:v>3.4940273037542662</c:v>
                </c:pt>
                <c:pt idx="48">
                  <c:v>3.4940273037542662</c:v>
                </c:pt>
                <c:pt idx="49">
                  <c:v>3.4940273037542662</c:v>
                </c:pt>
                <c:pt idx="50">
                  <c:v>3.4940273037542662</c:v>
                </c:pt>
                <c:pt idx="51">
                  <c:v>3.4940273037542662</c:v>
                </c:pt>
                <c:pt idx="52">
                  <c:v>4.6587030716723552</c:v>
                </c:pt>
                <c:pt idx="53">
                  <c:v>4.6587030716723552</c:v>
                </c:pt>
                <c:pt idx="54">
                  <c:v>4.6587030716723552</c:v>
                </c:pt>
                <c:pt idx="55">
                  <c:v>4.6587030716723552</c:v>
                </c:pt>
                <c:pt idx="56">
                  <c:v>4.6587030716723552</c:v>
                </c:pt>
                <c:pt idx="57">
                  <c:v>4.6587030716723552</c:v>
                </c:pt>
                <c:pt idx="58">
                  <c:v>4.6587030716723552</c:v>
                </c:pt>
                <c:pt idx="59">
                  <c:v>4.6587030716723552</c:v>
                </c:pt>
                <c:pt idx="60">
                  <c:v>4.6587030716723552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8744960"/>
        <c:axId val="138746880"/>
      </c:scatterChart>
      <c:valAx>
        <c:axId val="13874496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746880"/>
        <c:crosses val="autoZero"/>
        <c:crossBetween val="midCat"/>
      </c:valAx>
      <c:valAx>
        <c:axId val="13874688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74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18"/>
                  <c:y val="9.6754049897910342E-3"/>
                </c:manualLayout>
              </c:layout>
              <c:numFmt formatCode="General" sourceLinked="0"/>
            </c:trendlineLbl>
          </c:trendline>
          <c:xVal>
            <c:numRef>
              <c:f>'D3'!$A$7:$A$67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'D3'!$C$7:$C$67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2.3293515358361776</c:v>
                </c:pt>
                <c:pt idx="10">
                  <c:v>2.3293515358361776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2.3293515358361776</c:v>
                </c:pt>
                <c:pt idx="20">
                  <c:v>2.3293515358361776</c:v>
                </c:pt>
                <c:pt idx="21">
                  <c:v>3.4940273037542662</c:v>
                </c:pt>
                <c:pt idx="22">
                  <c:v>3.4940273037542662</c:v>
                </c:pt>
                <c:pt idx="23">
                  <c:v>2.3293515358361776</c:v>
                </c:pt>
                <c:pt idx="24">
                  <c:v>2.3293515358361776</c:v>
                </c:pt>
                <c:pt idx="25">
                  <c:v>2.3293515358361776</c:v>
                </c:pt>
                <c:pt idx="26">
                  <c:v>3.4940273037542662</c:v>
                </c:pt>
                <c:pt idx="27">
                  <c:v>3.4940273037542662</c:v>
                </c:pt>
                <c:pt idx="28">
                  <c:v>3.4940273037542662</c:v>
                </c:pt>
                <c:pt idx="29">
                  <c:v>3.4940273037542662</c:v>
                </c:pt>
                <c:pt idx="30">
                  <c:v>3.4940273037542662</c:v>
                </c:pt>
                <c:pt idx="31">
                  <c:v>3.4940273037542662</c:v>
                </c:pt>
                <c:pt idx="32">
                  <c:v>3.4940273037542662</c:v>
                </c:pt>
                <c:pt idx="33">
                  <c:v>4.6587030716723552</c:v>
                </c:pt>
                <c:pt idx="34">
                  <c:v>4.6587030716723552</c:v>
                </c:pt>
                <c:pt idx="35">
                  <c:v>4.6587030716723552</c:v>
                </c:pt>
                <c:pt idx="36">
                  <c:v>4.6587030716723552</c:v>
                </c:pt>
                <c:pt idx="37">
                  <c:v>4.6587030716723552</c:v>
                </c:pt>
                <c:pt idx="38">
                  <c:v>4.6587030716723552</c:v>
                </c:pt>
                <c:pt idx="39">
                  <c:v>3.4940273037542662</c:v>
                </c:pt>
                <c:pt idx="40">
                  <c:v>3.4940273037542662</c:v>
                </c:pt>
                <c:pt idx="41">
                  <c:v>3.4940273037542662</c:v>
                </c:pt>
                <c:pt idx="42">
                  <c:v>3.4940273037542662</c:v>
                </c:pt>
                <c:pt idx="43">
                  <c:v>3.4940273037542662</c:v>
                </c:pt>
                <c:pt idx="44">
                  <c:v>3.4940273037542662</c:v>
                </c:pt>
                <c:pt idx="45">
                  <c:v>3.4940273037542662</c:v>
                </c:pt>
                <c:pt idx="46">
                  <c:v>2.3293515358361776</c:v>
                </c:pt>
                <c:pt idx="47">
                  <c:v>2.3293515358361776</c:v>
                </c:pt>
                <c:pt idx="48">
                  <c:v>2.3293515358361776</c:v>
                </c:pt>
                <c:pt idx="49">
                  <c:v>2.3293515358361776</c:v>
                </c:pt>
                <c:pt idx="50">
                  <c:v>2.3293515358361776</c:v>
                </c:pt>
                <c:pt idx="51">
                  <c:v>2.3293515358361776</c:v>
                </c:pt>
                <c:pt idx="52">
                  <c:v>2.3293515358361776</c:v>
                </c:pt>
                <c:pt idx="53">
                  <c:v>3.4940273037542662</c:v>
                </c:pt>
                <c:pt idx="54">
                  <c:v>3.4940273037542662</c:v>
                </c:pt>
                <c:pt idx="55">
                  <c:v>3.4940273037542662</c:v>
                </c:pt>
                <c:pt idx="56">
                  <c:v>3.4940273037542662</c:v>
                </c:pt>
                <c:pt idx="57">
                  <c:v>3.4940273037542662</c:v>
                </c:pt>
                <c:pt idx="58">
                  <c:v>3.4940273037542662</c:v>
                </c:pt>
                <c:pt idx="59">
                  <c:v>3.4940273037542662</c:v>
                </c:pt>
                <c:pt idx="60">
                  <c:v>3.4940273037542662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8900608"/>
        <c:axId val="138902528"/>
      </c:scatterChart>
      <c:valAx>
        <c:axId val="13890060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902528"/>
        <c:crosses val="autoZero"/>
        <c:crossBetween val="midCat"/>
      </c:valAx>
      <c:valAx>
        <c:axId val="13890252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900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8938737362296762"/>
                  <c:y val="6.0811912922024029E-2"/>
                </c:manualLayout>
              </c:layout>
              <c:numFmt formatCode="General" sourceLinked="0"/>
            </c:trendlineLbl>
          </c:trendline>
          <c:xVal>
            <c:numRef>
              <c:f>'D4'!$A$7:$A$67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'D4'!$C$7:$C$67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1.1646757679180888</c:v>
                </c:pt>
                <c:pt idx="28">
                  <c:v>1.1646757679180888</c:v>
                </c:pt>
                <c:pt idx="29">
                  <c:v>1.1646757679180888</c:v>
                </c:pt>
                <c:pt idx="30">
                  <c:v>1.1646757679180888</c:v>
                </c:pt>
                <c:pt idx="31">
                  <c:v>1.1646757679180888</c:v>
                </c:pt>
                <c:pt idx="32">
                  <c:v>1.1646757679180888</c:v>
                </c:pt>
                <c:pt idx="33">
                  <c:v>1.1646757679180888</c:v>
                </c:pt>
                <c:pt idx="34">
                  <c:v>1.1646757679180888</c:v>
                </c:pt>
                <c:pt idx="35">
                  <c:v>1.1646757679180888</c:v>
                </c:pt>
                <c:pt idx="36">
                  <c:v>1.1646757679180888</c:v>
                </c:pt>
                <c:pt idx="37">
                  <c:v>1.1646757679180888</c:v>
                </c:pt>
                <c:pt idx="38">
                  <c:v>2.3293515358361776</c:v>
                </c:pt>
                <c:pt idx="39">
                  <c:v>2.3293515358361776</c:v>
                </c:pt>
                <c:pt idx="40">
                  <c:v>2.3293515358361776</c:v>
                </c:pt>
                <c:pt idx="41">
                  <c:v>2.3293515358361776</c:v>
                </c:pt>
                <c:pt idx="42">
                  <c:v>2.3293515358361776</c:v>
                </c:pt>
                <c:pt idx="43">
                  <c:v>2.3293515358361776</c:v>
                </c:pt>
                <c:pt idx="44">
                  <c:v>2.3293515358361776</c:v>
                </c:pt>
                <c:pt idx="45">
                  <c:v>1.1646757679180888</c:v>
                </c:pt>
                <c:pt idx="46">
                  <c:v>1.1646757679180888</c:v>
                </c:pt>
                <c:pt idx="47">
                  <c:v>1.1646757679180888</c:v>
                </c:pt>
                <c:pt idx="48">
                  <c:v>1.1646757679180888</c:v>
                </c:pt>
                <c:pt idx="49">
                  <c:v>1.1646757679180888</c:v>
                </c:pt>
                <c:pt idx="50">
                  <c:v>1.1646757679180888</c:v>
                </c:pt>
                <c:pt idx="51">
                  <c:v>1.1646757679180888</c:v>
                </c:pt>
                <c:pt idx="52">
                  <c:v>2.3293515358361776</c:v>
                </c:pt>
                <c:pt idx="53">
                  <c:v>2.3293515358361776</c:v>
                </c:pt>
                <c:pt idx="54">
                  <c:v>2.3293515358361776</c:v>
                </c:pt>
                <c:pt idx="55">
                  <c:v>2.3293515358361776</c:v>
                </c:pt>
                <c:pt idx="56">
                  <c:v>2.3293515358361776</c:v>
                </c:pt>
                <c:pt idx="57">
                  <c:v>2.3293515358361776</c:v>
                </c:pt>
                <c:pt idx="58">
                  <c:v>2.3293515358361776</c:v>
                </c:pt>
                <c:pt idx="59">
                  <c:v>2.3293515358361776</c:v>
                </c:pt>
                <c:pt idx="60">
                  <c:v>2.3293515358361776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8544256"/>
        <c:axId val="138546176"/>
      </c:scatterChart>
      <c:valAx>
        <c:axId val="13854425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546176"/>
        <c:crosses val="autoZero"/>
        <c:crossBetween val="midCat"/>
      </c:valAx>
      <c:valAx>
        <c:axId val="13854617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544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4"/>
                  <c:y val="9.6754049897910237E-3"/>
                </c:manualLayout>
              </c:layout>
              <c:numFmt formatCode="General" sourceLinked="0"/>
            </c:trendlineLbl>
          </c:trendline>
          <c:xVal>
            <c:numRef>
              <c:f>'D5'!$A$7:$A$67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'D5'!$C$7:$C$67</c:f>
              <c:numCache>
                <c:formatCode>0.00</c:formatCode>
                <c:ptCount val="61"/>
                <c:pt idx="0">
                  <c:v>0</c:v>
                </c:pt>
                <c:pt idx="1">
                  <c:v>1.1646757679180888</c:v>
                </c:pt>
                <c:pt idx="2">
                  <c:v>1.1646757679180888</c:v>
                </c:pt>
                <c:pt idx="3">
                  <c:v>1.1646757679180888</c:v>
                </c:pt>
                <c:pt idx="4">
                  <c:v>1.1646757679180888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2.3293515358361776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3.4940273037542662</c:v>
                </c:pt>
                <c:pt idx="16">
                  <c:v>3.4940273037542662</c:v>
                </c:pt>
                <c:pt idx="17">
                  <c:v>3.4940273037542662</c:v>
                </c:pt>
                <c:pt idx="18">
                  <c:v>3.4940273037542662</c:v>
                </c:pt>
                <c:pt idx="19">
                  <c:v>3.4940273037542662</c:v>
                </c:pt>
                <c:pt idx="20">
                  <c:v>4.6587030716723552</c:v>
                </c:pt>
                <c:pt idx="21">
                  <c:v>4.6587030716723552</c:v>
                </c:pt>
                <c:pt idx="22">
                  <c:v>4.6587030716723552</c:v>
                </c:pt>
                <c:pt idx="23">
                  <c:v>4.6587030716723552</c:v>
                </c:pt>
                <c:pt idx="24">
                  <c:v>4.6587030716723552</c:v>
                </c:pt>
                <c:pt idx="25">
                  <c:v>4.6587030716723552</c:v>
                </c:pt>
                <c:pt idx="26">
                  <c:v>4.6587030716723552</c:v>
                </c:pt>
                <c:pt idx="27">
                  <c:v>4.6587030716723552</c:v>
                </c:pt>
                <c:pt idx="28">
                  <c:v>5.8233788395904433</c:v>
                </c:pt>
                <c:pt idx="29">
                  <c:v>5.8233788395904433</c:v>
                </c:pt>
                <c:pt idx="30">
                  <c:v>5.8233788395904433</c:v>
                </c:pt>
                <c:pt idx="31">
                  <c:v>5.8233788395904433</c:v>
                </c:pt>
                <c:pt idx="32">
                  <c:v>8.1527303754266214</c:v>
                </c:pt>
                <c:pt idx="33">
                  <c:v>8.1527303754266214</c:v>
                </c:pt>
                <c:pt idx="34">
                  <c:v>8.1527303754266214</c:v>
                </c:pt>
                <c:pt idx="35">
                  <c:v>9.3174061433447104</c:v>
                </c:pt>
                <c:pt idx="36">
                  <c:v>9.3174061433447104</c:v>
                </c:pt>
                <c:pt idx="37">
                  <c:v>9.3174061433447104</c:v>
                </c:pt>
                <c:pt idx="38">
                  <c:v>9.3174061433447104</c:v>
                </c:pt>
                <c:pt idx="39">
                  <c:v>9.3174061433447104</c:v>
                </c:pt>
                <c:pt idx="40">
                  <c:v>9.3174061433447104</c:v>
                </c:pt>
                <c:pt idx="41">
                  <c:v>8.1527303754266214</c:v>
                </c:pt>
                <c:pt idx="42">
                  <c:v>8.1527303754266214</c:v>
                </c:pt>
                <c:pt idx="43">
                  <c:v>8.1527303754266214</c:v>
                </c:pt>
                <c:pt idx="44">
                  <c:v>8.1527303754266214</c:v>
                </c:pt>
                <c:pt idx="45">
                  <c:v>8.1527303754266214</c:v>
                </c:pt>
                <c:pt idx="46">
                  <c:v>8.1527303754266214</c:v>
                </c:pt>
                <c:pt idx="47">
                  <c:v>8.1527303754266214</c:v>
                </c:pt>
                <c:pt idx="48">
                  <c:v>8.1527303754266214</c:v>
                </c:pt>
                <c:pt idx="49">
                  <c:v>8.1527303754266214</c:v>
                </c:pt>
                <c:pt idx="50">
                  <c:v>8.1527303754266214</c:v>
                </c:pt>
                <c:pt idx="51">
                  <c:v>8.1527303754266214</c:v>
                </c:pt>
                <c:pt idx="52">
                  <c:v>9.3174061433447104</c:v>
                </c:pt>
                <c:pt idx="53">
                  <c:v>9.3174061433447104</c:v>
                </c:pt>
                <c:pt idx="54">
                  <c:v>9.3174061433447104</c:v>
                </c:pt>
                <c:pt idx="55">
                  <c:v>9.3174061433447104</c:v>
                </c:pt>
                <c:pt idx="56">
                  <c:v>9.3174061433447104</c:v>
                </c:pt>
                <c:pt idx="57">
                  <c:v>9.3174061433447104</c:v>
                </c:pt>
                <c:pt idx="58">
                  <c:v>9.3174061433447104</c:v>
                </c:pt>
                <c:pt idx="59">
                  <c:v>9.3174061433447104</c:v>
                </c:pt>
                <c:pt idx="60">
                  <c:v>9.3174061433447104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8605312"/>
        <c:axId val="138607232"/>
      </c:scatterChart>
      <c:valAx>
        <c:axId val="13860531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607232"/>
        <c:crosses val="autoZero"/>
        <c:crossBetween val="midCat"/>
      </c:valAx>
      <c:valAx>
        <c:axId val="1386072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8605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8"/>
                  <c:y val="9.6754049897910185E-3"/>
                </c:manualLayout>
              </c:layout>
              <c:numFmt formatCode="General" sourceLinked="0"/>
            </c:trendlineLbl>
          </c:trendline>
          <c:xVal>
            <c:numRef>
              <c:f>'D6'!$A$7:$A$67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'D6'!$C$7:$C$67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1.1646757679180888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2.3293515358361776</c:v>
                </c:pt>
                <c:pt idx="9">
                  <c:v>2.3293515358361776</c:v>
                </c:pt>
                <c:pt idx="10">
                  <c:v>2.3293515358361776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4.6587030716723552</c:v>
                </c:pt>
                <c:pt idx="17">
                  <c:v>4.6587030716723552</c:v>
                </c:pt>
                <c:pt idx="18">
                  <c:v>4.6587030716723552</c:v>
                </c:pt>
                <c:pt idx="19">
                  <c:v>4.6587030716723552</c:v>
                </c:pt>
                <c:pt idx="20">
                  <c:v>4.6587030716723552</c:v>
                </c:pt>
                <c:pt idx="21">
                  <c:v>4.6587030716723552</c:v>
                </c:pt>
                <c:pt idx="22">
                  <c:v>4.6587030716723552</c:v>
                </c:pt>
                <c:pt idx="23">
                  <c:v>4.6587030716723552</c:v>
                </c:pt>
                <c:pt idx="24">
                  <c:v>4.6587030716723552</c:v>
                </c:pt>
                <c:pt idx="25">
                  <c:v>4.6587030716723552</c:v>
                </c:pt>
                <c:pt idx="26">
                  <c:v>4.6587030716723552</c:v>
                </c:pt>
                <c:pt idx="27">
                  <c:v>4.6587030716723552</c:v>
                </c:pt>
                <c:pt idx="28">
                  <c:v>3.4940273037542662</c:v>
                </c:pt>
                <c:pt idx="29">
                  <c:v>3.4940273037542662</c:v>
                </c:pt>
                <c:pt idx="30">
                  <c:v>3.4940273037542662</c:v>
                </c:pt>
                <c:pt idx="31">
                  <c:v>3.4940273037542662</c:v>
                </c:pt>
                <c:pt idx="32">
                  <c:v>3.4940273037542662</c:v>
                </c:pt>
                <c:pt idx="33">
                  <c:v>3.4940273037542662</c:v>
                </c:pt>
                <c:pt idx="34">
                  <c:v>3.4940273037542662</c:v>
                </c:pt>
                <c:pt idx="35">
                  <c:v>3.4940273037542662</c:v>
                </c:pt>
                <c:pt idx="36">
                  <c:v>3.4940273037542662</c:v>
                </c:pt>
                <c:pt idx="37">
                  <c:v>3.4940273037542662</c:v>
                </c:pt>
                <c:pt idx="38">
                  <c:v>3.4940273037542662</c:v>
                </c:pt>
                <c:pt idx="39">
                  <c:v>3.4940273037542662</c:v>
                </c:pt>
                <c:pt idx="40">
                  <c:v>2.3293515358361776</c:v>
                </c:pt>
                <c:pt idx="41">
                  <c:v>2.3293515358361776</c:v>
                </c:pt>
                <c:pt idx="42">
                  <c:v>2.3293515358361776</c:v>
                </c:pt>
                <c:pt idx="43">
                  <c:v>2.3293515358361776</c:v>
                </c:pt>
                <c:pt idx="44">
                  <c:v>2.3293515358361776</c:v>
                </c:pt>
                <c:pt idx="45">
                  <c:v>2.3293515358361776</c:v>
                </c:pt>
                <c:pt idx="46">
                  <c:v>2.3293515358361776</c:v>
                </c:pt>
                <c:pt idx="47">
                  <c:v>3.4940273037542662</c:v>
                </c:pt>
                <c:pt idx="48">
                  <c:v>3.4940273037542662</c:v>
                </c:pt>
                <c:pt idx="49">
                  <c:v>3.4940273037542662</c:v>
                </c:pt>
                <c:pt idx="50">
                  <c:v>3.4940273037542662</c:v>
                </c:pt>
                <c:pt idx="51">
                  <c:v>3.4940273037542662</c:v>
                </c:pt>
                <c:pt idx="52">
                  <c:v>3.4940273037542662</c:v>
                </c:pt>
                <c:pt idx="53">
                  <c:v>3.4940273037542662</c:v>
                </c:pt>
                <c:pt idx="54">
                  <c:v>3.4940273037542662</c:v>
                </c:pt>
                <c:pt idx="55">
                  <c:v>3.4940273037542662</c:v>
                </c:pt>
                <c:pt idx="56">
                  <c:v>3.4940273037542662</c:v>
                </c:pt>
                <c:pt idx="57">
                  <c:v>3.4940273037542662</c:v>
                </c:pt>
                <c:pt idx="58">
                  <c:v>3.4940273037542662</c:v>
                </c:pt>
                <c:pt idx="59">
                  <c:v>3.4940273037542662</c:v>
                </c:pt>
                <c:pt idx="60">
                  <c:v>3.4940273037542662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9301632"/>
        <c:axId val="139303552"/>
      </c:scatterChart>
      <c:valAx>
        <c:axId val="13930163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9303552"/>
        <c:crosses val="autoZero"/>
        <c:crossBetween val="midCat"/>
      </c:valAx>
      <c:valAx>
        <c:axId val="13930355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9301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3"/>
                  <c:y val="9.6754049897910116E-3"/>
                </c:manualLayout>
              </c:layout>
              <c:numFmt formatCode="General" sourceLinked="0"/>
            </c:trendlineLbl>
          </c:trendline>
          <c:xVal>
            <c:numRef>
              <c:f>'D7'!$A$7:$A$67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'D7'!$C$7:$C$67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1.1646757679180888</c:v>
                </c:pt>
                <c:pt idx="26">
                  <c:v>1.1646757679180888</c:v>
                </c:pt>
                <c:pt idx="27">
                  <c:v>1.1646757679180888</c:v>
                </c:pt>
                <c:pt idx="28">
                  <c:v>1.1646757679180888</c:v>
                </c:pt>
                <c:pt idx="29">
                  <c:v>1.1646757679180888</c:v>
                </c:pt>
                <c:pt idx="30">
                  <c:v>1.1646757679180888</c:v>
                </c:pt>
                <c:pt idx="31">
                  <c:v>1.1646757679180888</c:v>
                </c:pt>
                <c:pt idx="32">
                  <c:v>1.1646757679180888</c:v>
                </c:pt>
                <c:pt idx="33">
                  <c:v>1.1646757679180888</c:v>
                </c:pt>
                <c:pt idx="34">
                  <c:v>1.1646757679180888</c:v>
                </c:pt>
                <c:pt idx="35">
                  <c:v>1.1646757679180888</c:v>
                </c:pt>
                <c:pt idx="36">
                  <c:v>1.1646757679180888</c:v>
                </c:pt>
                <c:pt idx="37">
                  <c:v>1.1646757679180888</c:v>
                </c:pt>
                <c:pt idx="38">
                  <c:v>1.1646757679180888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9248384"/>
        <c:axId val="139250304"/>
      </c:scatterChart>
      <c:valAx>
        <c:axId val="13924838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9250304"/>
        <c:crosses val="autoZero"/>
        <c:crossBetween val="midCat"/>
      </c:valAx>
      <c:valAx>
        <c:axId val="13925030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9248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4"/>
                  <c:y val="9.6754049897910064E-3"/>
                </c:manualLayout>
              </c:layout>
              <c:numFmt formatCode="General" sourceLinked="0"/>
            </c:trendlineLbl>
          </c:trendline>
          <c:xVal>
            <c:numRef>
              <c:f>'D8'!$A$7:$A$67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'D8'!$C$7:$C$67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1.1646757679180888</c:v>
                </c:pt>
                <c:pt idx="21">
                  <c:v>1.1646757679180888</c:v>
                </c:pt>
                <c:pt idx="22">
                  <c:v>1.1646757679180888</c:v>
                </c:pt>
                <c:pt idx="23">
                  <c:v>1.1646757679180888</c:v>
                </c:pt>
                <c:pt idx="24">
                  <c:v>1.1646757679180888</c:v>
                </c:pt>
                <c:pt idx="25">
                  <c:v>1.1646757679180888</c:v>
                </c:pt>
                <c:pt idx="26">
                  <c:v>1.1646757679180888</c:v>
                </c:pt>
                <c:pt idx="27">
                  <c:v>1.1646757679180888</c:v>
                </c:pt>
                <c:pt idx="28">
                  <c:v>1.1646757679180888</c:v>
                </c:pt>
                <c:pt idx="29">
                  <c:v>1.1646757679180888</c:v>
                </c:pt>
                <c:pt idx="30">
                  <c:v>1.1646757679180888</c:v>
                </c:pt>
                <c:pt idx="31">
                  <c:v>1.1646757679180888</c:v>
                </c:pt>
                <c:pt idx="32">
                  <c:v>1.1646757679180888</c:v>
                </c:pt>
                <c:pt idx="33">
                  <c:v>1.1646757679180888</c:v>
                </c:pt>
                <c:pt idx="34">
                  <c:v>1.1646757679180888</c:v>
                </c:pt>
                <c:pt idx="35">
                  <c:v>1.1646757679180888</c:v>
                </c:pt>
                <c:pt idx="36">
                  <c:v>2.3293515358361776</c:v>
                </c:pt>
                <c:pt idx="37">
                  <c:v>2.3293515358361776</c:v>
                </c:pt>
                <c:pt idx="38">
                  <c:v>2.3293515358361776</c:v>
                </c:pt>
                <c:pt idx="39">
                  <c:v>2.3293515358361776</c:v>
                </c:pt>
                <c:pt idx="40">
                  <c:v>2.3293515358361776</c:v>
                </c:pt>
                <c:pt idx="41">
                  <c:v>2.3293515358361776</c:v>
                </c:pt>
                <c:pt idx="42">
                  <c:v>2.3293515358361776</c:v>
                </c:pt>
                <c:pt idx="43">
                  <c:v>2.3293515358361776</c:v>
                </c:pt>
                <c:pt idx="44">
                  <c:v>2.3293515358361776</c:v>
                </c:pt>
                <c:pt idx="45">
                  <c:v>2.3293515358361776</c:v>
                </c:pt>
                <c:pt idx="46">
                  <c:v>2.3293515358361776</c:v>
                </c:pt>
                <c:pt idx="47">
                  <c:v>2.3293515358361776</c:v>
                </c:pt>
                <c:pt idx="48">
                  <c:v>2.3293515358361776</c:v>
                </c:pt>
                <c:pt idx="49">
                  <c:v>2.3293515358361776</c:v>
                </c:pt>
                <c:pt idx="50">
                  <c:v>2.3293515358361776</c:v>
                </c:pt>
                <c:pt idx="51">
                  <c:v>2.3293515358361776</c:v>
                </c:pt>
                <c:pt idx="52">
                  <c:v>1.1646757679180888</c:v>
                </c:pt>
                <c:pt idx="53">
                  <c:v>1.1646757679180888</c:v>
                </c:pt>
                <c:pt idx="54">
                  <c:v>1.1646757679180888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9539200"/>
        <c:axId val="139541120"/>
      </c:scatterChart>
      <c:valAx>
        <c:axId val="13953920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9541120"/>
        <c:crosses val="autoZero"/>
        <c:crossBetween val="midCat"/>
      </c:valAx>
      <c:valAx>
        <c:axId val="13954112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9539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79"/>
                  <c:y val="9.6754049897910012E-3"/>
                </c:manualLayout>
              </c:layout>
              <c:numFmt formatCode="#,##0.0000" sourceLinked="0"/>
            </c:trendlineLbl>
          </c:trendline>
          <c:xVal>
            <c:numRef>
              <c:f>'D9'!$A$7:$A$67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'D9'!$C$7:$C$67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1.1646757679180888</c:v>
                </c:pt>
                <c:pt idx="22">
                  <c:v>1.1646757679180888</c:v>
                </c:pt>
                <c:pt idx="23">
                  <c:v>1.1646757679180888</c:v>
                </c:pt>
                <c:pt idx="24">
                  <c:v>1.1646757679180888</c:v>
                </c:pt>
                <c:pt idx="25">
                  <c:v>1.1646757679180888</c:v>
                </c:pt>
                <c:pt idx="26">
                  <c:v>1.1646757679180888</c:v>
                </c:pt>
                <c:pt idx="27">
                  <c:v>1.1646757679180888</c:v>
                </c:pt>
                <c:pt idx="28">
                  <c:v>1.1646757679180888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1.1646757679180888</c:v>
                </c:pt>
                <c:pt idx="40">
                  <c:v>1.1646757679180888</c:v>
                </c:pt>
                <c:pt idx="41">
                  <c:v>1.1646757679180888</c:v>
                </c:pt>
                <c:pt idx="42">
                  <c:v>1.1646757679180888</c:v>
                </c:pt>
                <c:pt idx="43">
                  <c:v>1.1646757679180888</c:v>
                </c:pt>
                <c:pt idx="44">
                  <c:v>1.1646757679180888</c:v>
                </c:pt>
                <c:pt idx="45">
                  <c:v>1.1646757679180888</c:v>
                </c:pt>
                <c:pt idx="46">
                  <c:v>1.1646757679180888</c:v>
                </c:pt>
                <c:pt idx="47">
                  <c:v>1.1646757679180888</c:v>
                </c:pt>
                <c:pt idx="48">
                  <c:v>1.1646757679180888</c:v>
                </c:pt>
                <c:pt idx="49">
                  <c:v>1.1646757679180888</c:v>
                </c:pt>
                <c:pt idx="50">
                  <c:v>1.1646757679180888</c:v>
                </c:pt>
                <c:pt idx="51">
                  <c:v>1.1646757679180888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9629312"/>
        <c:axId val="139631232"/>
      </c:scatterChart>
      <c:valAx>
        <c:axId val="13962931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9631232"/>
        <c:crosses val="autoZero"/>
        <c:crossBetween val="midCat"/>
      </c:valAx>
      <c:valAx>
        <c:axId val="1396312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9629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7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ziel, Jacek - ARS" id="{BFC4BF71-E22B-4EBA-9E68-D0DA21093884}" userId="S::Jacek.Koziel@usda.gov::b2f0c2ac-8991-4482-9350-82e6fedde941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2-12-15T04:00:33.75" personId="{BFC4BF71-E22B-4EBA-9E68-D0DA21093884}" id="{9651CFB1-3007-4EB8-9B17-0605E2F13276}">
    <text>Is this really needed?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topLeftCell="A4" zoomScale="70" zoomScaleNormal="70" workbookViewId="0">
      <selection activeCell="H33" sqref="H33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8.8999999999999999E-3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47" t="s">
        <v>23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3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4">
        <v>5</v>
      </c>
      <c r="B8" s="62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3">
        <v>10</v>
      </c>
      <c r="B9" s="62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3">
        <v>15</v>
      </c>
      <c r="B10" s="62">
        <v>0</v>
      </c>
      <c r="C10" s="41">
        <f t="shared" si="0"/>
        <v>0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3">
        <v>20</v>
      </c>
      <c r="B11" s="62">
        <v>0</v>
      </c>
      <c r="C11" s="41">
        <f t="shared" si="0"/>
        <v>0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3">
        <v>25</v>
      </c>
      <c r="B12" s="62">
        <v>0</v>
      </c>
      <c r="C12" s="41">
        <f t="shared" si="0"/>
        <v>0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3">
        <v>30</v>
      </c>
      <c r="B13" s="62">
        <v>0</v>
      </c>
      <c r="C13" s="41">
        <f t="shared" si="0"/>
        <v>0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3">
        <v>35</v>
      </c>
      <c r="B14" s="62">
        <v>0</v>
      </c>
      <c r="C14" s="41">
        <f t="shared" si="0"/>
        <v>0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3">
        <v>40</v>
      </c>
      <c r="B15" s="62">
        <v>0</v>
      </c>
      <c r="C15" s="41">
        <f t="shared" si="0"/>
        <v>0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3">
        <v>45</v>
      </c>
      <c r="B16" s="62">
        <v>0</v>
      </c>
      <c r="C16" s="41">
        <f t="shared" si="0"/>
        <v>0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3">
        <v>50</v>
      </c>
      <c r="B17" s="62">
        <v>0</v>
      </c>
      <c r="C17" s="41">
        <f t="shared" si="0"/>
        <v>0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3">
        <v>55</v>
      </c>
      <c r="B18" s="62">
        <v>0</v>
      </c>
      <c r="C18" s="41">
        <f t="shared" si="0"/>
        <v>0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3">
        <v>60</v>
      </c>
      <c r="B19" s="62">
        <v>0</v>
      </c>
      <c r="C19" s="41">
        <f t="shared" si="0"/>
        <v>0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3">
        <v>65</v>
      </c>
      <c r="B20" s="62">
        <v>0</v>
      </c>
      <c r="C20" s="41">
        <f t="shared" si="0"/>
        <v>0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3">
        <v>70</v>
      </c>
      <c r="B21" s="62">
        <v>1</v>
      </c>
      <c r="C21" s="41">
        <f t="shared" si="0"/>
        <v>1.1646757679180888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3">
        <v>75</v>
      </c>
      <c r="B22" s="62">
        <v>1</v>
      </c>
      <c r="C22" s="41">
        <f t="shared" si="0"/>
        <v>1.1646757679180888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3">
        <v>80</v>
      </c>
      <c r="B23" s="62">
        <v>1</v>
      </c>
      <c r="C23" s="41">
        <f t="shared" si="0"/>
        <v>1.1646757679180888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3">
        <v>85</v>
      </c>
      <c r="B24" s="62">
        <v>1</v>
      </c>
      <c r="C24" s="41">
        <f t="shared" si="0"/>
        <v>1.1646757679180888</v>
      </c>
      <c r="D24" s="43"/>
      <c r="E24" s="44"/>
      <c r="F24" s="70" t="s">
        <v>26</v>
      </c>
      <c r="G24" s="71"/>
      <c r="H24" s="71"/>
      <c r="I24" s="53" t="s">
        <v>29</v>
      </c>
      <c r="J24" s="48"/>
      <c r="K24" s="7"/>
      <c r="L24" s="7"/>
      <c r="M24" s="8"/>
    </row>
    <row r="25" spans="1:19" ht="17.399999999999999">
      <c r="A25" s="63">
        <v>90</v>
      </c>
      <c r="B25" s="62">
        <v>1</v>
      </c>
      <c r="C25" s="41">
        <f t="shared" si="0"/>
        <v>1.1646757679180888</v>
      </c>
      <c r="D25" s="43"/>
      <c r="E25" s="44"/>
      <c r="F25" s="72"/>
      <c r="G25" s="73"/>
      <c r="H25" s="73"/>
      <c r="I25" s="51" t="s">
        <v>30</v>
      </c>
      <c r="J25" s="49"/>
      <c r="K25" s="9"/>
      <c r="L25" s="9"/>
      <c r="M25" s="10"/>
    </row>
    <row r="26" spans="1:19" ht="17.399999999999999">
      <c r="A26" s="63">
        <v>95</v>
      </c>
      <c r="B26" s="62">
        <v>1</v>
      </c>
      <c r="C26" s="41">
        <f t="shared" si="0"/>
        <v>1.1646757679180888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10"/>
    </row>
    <row r="27" spans="1:19" ht="17.399999999999999">
      <c r="A27" s="63">
        <v>100</v>
      </c>
      <c r="B27" s="62">
        <v>0</v>
      </c>
      <c r="C27" s="41">
        <f t="shared" si="0"/>
        <v>0</v>
      </c>
      <c r="D27" s="43"/>
      <c r="E27" s="44"/>
      <c r="F27" s="88" t="s">
        <v>5</v>
      </c>
      <c r="G27" s="86">
        <f>($J$2/$I$2)*$K$2</f>
        <v>2.7473913043478257E-3</v>
      </c>
      <c r="H27" s="87" t="s">
        <v>32</v>
      </c>
      <c r="I27" s="52" t="s">
        <v>33</v>
      </c>
      <c r="J27" s="49"/>
      <c r="K27" s="9"/>
      <c r="L27" s="9"/>
      <c r="M27" s="10"/>
    </row>
    <row r="28" spans="1:19" ht="18" thickBot="1">
      <c r="A28" s="63">
        <v>105</v>
      </c>
      <c r="B28" s="62">
        <v>0</v>
      </c>
      <c r="C28" s="41">
        <f t="shared" si="0"/>
        <v>0</v>
      </c>
      <c r="D28" s="43"/>
      <c r="E28" s="44"/>
      <c r="F28" s="89"/>
      <c r="G28" s="90">
        <f>G27*3600</f>
        <v>9.8906086956521726</v>
      </c>
      <c r="H28" s="54" t="s">
        <v>46</v>
      </c>
      <c r="I28" s="91"/>
      <c r="J28" s="91"/>
      <c r="K28" s="92"/>
      <c r="L28" s="93"/>
      <c r="M28" s="12"/>
    </row>
    <row r="29" spans="1:19">
      <c r="A29" s="63">
        <v>110</v>
      </c>
      <c r="B29" s="62">
        <v>0</v>
      </c>
      <c r="C29" s="41">
        <f t="shared" si="0"/>
        <v>0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3">
        <v>115</v>
      </c>
      <c r="B30" s="62">
        <v>0</v>
      </c>
      <c r="C30" s="41">
        <f t="shared" si="0"/>
        <v>0</v>
      </c>
      <c r="D30" s="43"/>
      <c r="E30" s="44"/>
      <c r="F30" s="43"/>
      <c r="G30" s="43"/>
      <c r="H30" s="43"/>
      <c r="I30" s="32"/>
      <c r="J30" s="32"/>
      <c r="K30" s="14"/>
      <c r="L30" s="76"/>
      <c r="M30" s="76"/>
      <c r="N30" s="76"/>
      <c r="O30" s="76"/>
      <c r="P30" s="26"/>
      <c r="Q30" s="18"/>
      <c r="R30" s="18"/>
      <c r="S30" s="9"/>
    </row>
    <row r="31" spans="1:19">
      <c r="A31" s="63">
        <v>120</v>
      </c>
      <c r="B31" s="62">
        <v>0</v>
      </c>
      <c r="C31" s="41">
        <f t="shared" si="0"/>
        <v>0</v>
      </c>
      <c r="D31" s="43"/>
      <c r="E31" s="44"/>
      <c r="F31" s="43"/>
      <c r="G31" s="43"/>
      <c r="H31" s="43"/>
      <c r="I31" s="32"/>
      <c r="J31" s="32"/>
      <c r="K31" s="14"/>
      <c r="L31" s="74"/>
      <c r="M31" s="74"/>
      <c r="N31" s="14"/>
      <c r="O31" s="23"/>
      <c r="P31" s="13"/>
      <c r="Q31" s="9"/>
      <c r="R31" s="9"/>
      <c r="S31" s="9"/>
    </row>
    <row r="32" spans="1:19">
      <c r="A32" s="63">
        <v>125</v>
      </c>
      <c r="B32" s="62">
        <v>1</v>
      </c>
      <c r="C32" s="41">
        <f t="shared" si="0"/>
        <v>1.1646757679180888</v>
      </c>
      <c r="D32" s="43"/>
      <c r="E32" s="44"/>
      <c r="F32" s="43"/>
      <c r="G32" s="43"/>
      <c r="H32" s="43"/>
      <c r="I32" s="32"/>
      <c r="J32" s="32"/>
      <c r="K32" s="14"/>
      <c r="L32" s="74"/>
      <c r="M32" s="74"/>
      <c r="N32" s="14"/>
      <c r="O32" s="23"/>
      <c r="P32" s="9"/>
      <c r="Q32" s="9"/>
      <c r="R32" s="9"/>
      <c r="S32" s="9"/>
    </row>
    <row r="33" spans="1:19">
      <c r="A33" s="63">
        <v>130</v>
      </c>
      <c r="B33" s="62">
        <v>1</v>
      </c>
      <c r="C33" s="41">
        <f t="shared" si="0"/>
        <v>1.1646757679180888</v>
      </c>
      <c r="D33" s="43"/>
      <c r="E33" s="44"/>
      <c r="F33" s="43"/>
      <c r="G33" s="43"/>
      <c r="H33" s="43"/>
      <c r="I33" s="32"/>
      <c r="J33" s="32"/>
      <c r="K33" s="14"/>
      <c r="L33" s="74"/>
      <c r="M33" s="74"/>
      <c r="N33" s="14"/>
      <c r="O33" s="23"/>
      <c r="P33" s="9"/>
      <c r="Q33" s="9"/>
      <c r="R33" s="9"/>
      <c r="S33" s="9"/>
    </row>
    <row r="34" spans="1:19">
      <c r="A34" s="63">
        <v>135</v>
      </c>
      <c r="B34" s="62">
        <v>1</v>
      </c>
      <c r="C34" s="41">
        <f t="shared" si="0"/>
        <v>1.1646757679180888</v>
      </c>
      <c r="D34" s="43"/>
      <c r="E34" s="44"/>
      <c r="F34" s="43"/>
      <c r="G34" s="43"/>
      <c r="H34" s="43"/>
      <c r="I34" s="32"/>
      <c r="J34" s="32"/>
      <c r="K34" s="14"/>
      <c r="L34" s="74"/>
      <c r="M34" s="74"/>
      <c r="N34" s="14"/>
      <c r="O34" s="23"/>
      <c r="P34" s="9"/>
      <c r="Q34" s="9"/>
      <c r="R34" s="9"/>
      <c r="S34" s="9"/>
    </row>
    <row r="35" spans="1:19">
      <c r="A35" s="63">
        <v>140</v>
      </c>
      <c r="B35" s="62">
        <v>1</v>
      </c>
      <c r="C35" s="41">
        <f t="shared" si="0"/>
        <v>1.1646757679180888</v>
      </c>
      <c r="D35" s="43"/>
      <c r="E35" s="44"/>
      <c r="F35" s="43"/>
      <c r="G35" s="43"/>
      <c r="H35" s="43"/>
      <c r="I35" s="32"/>
      <c r="J35" s="32"/>
      <c r="K35" s="14"/>
      <c r="L35" s="74"/>
      <c r="M35" s="74"/>
      <c r="N35" s="24"/>
      <c r="O35" s="23"/>
      <c r="P35" s="9"/>
      <c r="Q35" s="9"/>
      <c r="R35" s="9"/>
      <c r="S35" s="9"/>
    </row>
    <row r="36" spans="1:19">
      <c r="A36" s="63">
        <v>145</v>
      </c>
      <c r="B36" s="62">
        <v>1</v>
      </c>
      <c r="C36" s="41">
        <f t="shared" si="0"/>
        <v>1.1646757679180888</v>
      </c>
      <c r="D36" s="43"/>
      <c r="E36" s="44"/>
      <c r="F36" s="43"/>
      <c r="G36" s="43"/>
      <c r="H36" s="43"/>
      <c r="I36" s="32"/>
      <c r="J36" s="32"/>
      <c r="K36" s="14"/>
      <c r="L36" s="74"/>
      <c r="M36" s="74"/>
      <c r="N36" s="24"/>
      <c r="O36" s="23"/>
      <c r="P36" s="9"/>
      <c r="Q36" s="9"/>
      <c r="R36" s="9"/>
      <c r="S36" s="9"/>
    </row>
    <row r="37" spans="1:19">
      <c r="A37" s="63">
        <v>150</v>
      </c>
      <c r="B37" s="62">
        <v>1</v>
      </c>
      <c r="C37" s="41">
        <f t="shared" si="0"/>
        <v>1.1646757679180888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3">
        <v>155</v>
      </c>
      <c r="B38" s="62">
        <v>1</v>
      </c>
      <c r="C38" s="41">
        <f t="shared" si="0"/>
        <v>1.1646757679180888</v>
      </c>
      <c r="D38" s="43"/>
      <c r="E38" s="44"/>
      <c r="F38" s="43"/>
      <c r="G38" s="43"/>
      <c r="H38" s="43"/>
      <c r="I38" s="32"/>
      <c r="J38" s="32"/>
      <c r="K38" s="14"/>
      <c r="L38" s="75"/>
      <c r="M38" s="75"/>
      <c r="N38" s="24"/>
      <c r="O38" s="23"/>
      <c r="P38" s="9"/>
      <c r="Q38" s="9"/>
      <c r="R38" s="9"/>
      <c r="S38" s="9"/>
    </row>
    <row r="39" spans="1:19">
      <c r="A39" s="63">
        <v>160</v>
      </c>
      <c r="B39" s="62">
        <v>1</v>
      </c>
      <c r="C39" s="41">
        <f t="shared" si="0"/>
        <v>1.1646757679180888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3">
        <v>165</v>
      </c>
      <c r="B40" s="62">
        <v>1</v>
      </c>
      <c r="C40" s="41">
        <f t="shared" si="0"/>
        <v>1.1646757679180888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3">
        <v>170</v>
      </c>
      <c r="B41" s="62">
        <v>1</v>
      </c>
      <c r="C41" s="41">
        <f t="shared" si="0"/>
        <v>1.1646757679180888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3">
        <v>175</v>
      </c>
      <c r="B42" s="62">
        <v>1</v>
      </c>
      <c r="C42" s="41">
        <f t="shared" si="0"/>
        <v>1.1646757679180888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3">
        <v>180</v>
      </c>
      <c r="B43" s="62">
        <v>1</v>
      </c>
      <c r="C43" s="41">
        <f t="shared" si="0"/>
        <v>1.1646757679180888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3">
        <v>185</v>
      </c>
      <c r="B44" s="62">
        <v>1</v>
      </c>
      <c r="C44" s="41">
        <f t="shared" si="0"/>
        <v>1.1646757679180888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3">
        <v>190</v>
      </c>
      <c r="B45" s="62">
        <v>1</v>
      </c>
      <c r="C45" s="41">
        <f t="shared" si="0"/>
        <v>1.1646757679180888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3">
        <v>195</v>
      </c>
      <c r="B46" s="62">
        <v>2</v>
      </c>
      <c r="C46" s="41">
        <f t="shared" si="0"/>
        <v>2.3293515358361776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3">
        <v>200</v>
      </c>
      <c r="B47" s="62">
        <v>2</v>
      </c>
      <c r="C47" s="41">
        <f t="shared" si="0"/>
        <v>2.3293515358361776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3">
        <v>205</v>
      </c>
      <c r="B48" s="62">
        <v>2</v>
      </c>
      <c r="C48" s="41">
        <f t="shared" si="0"/>
        <v>2.3293515358361776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3">
        <v>210</v>
      </c>
      <c r="B49" s="62">
        <v>2</v>
      </c>
      <c r="C49" s="41">
        <f t="shared" si="0"/>
        <v>2.3293515358361776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3">
        <v>215</v>
      </c>
      <c r="B50" s="62">
        <v>2</v>
      </c>
      <c r="C50" s="41">
        <f t="shared" si="0"/>
        <v>2.3293515358361776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3">
        <v>220</v>
      </c>
      <c r="B51" s="62">
        <v>2</v>
      </c>
      <c r="C51" s="41">
        <f t="shared" si="0"/>
        <v>2.3293515358361776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3">
        <v>225</v>
      </c>
      <c r="B52" s="62">
        <v>2</v>
      </c>
      <c r="C52" s="41">
        <f t="shared" si="0"/>
        <v>2.3293515358361776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3">
        <v>230</v>
      </c>
      <c r="B53" s="62">
        <v>2</v>
      </c>
      <c r="C53" s="41">
        <f t="shared" si="0"/>
        <v>2.3293515358361776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3">
        <v>235</v>
      </c>
      <c r="B54" s="62">
        <v>1</v>
      </c>
      <c r="C54" s="41">
        <f t="shared" si="0"/>
        <v>1.1646757679180888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3">
        <v>240</v>
      </c>
      <c r="B55" s="62">
        <v>1</v>
      </c>
      <c r="C55" s="41">
        <f t="shared" si="0"/>
        <v>1.1646757679180888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3">
        <v>245</v>
      </c>
      <c r="B56" s="62">
        <v>1</v>
      </c>
      <c r="C56" s="41">
        <f t="shared" si="0"/>
        <v>1.1646757679180888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3">
        <v>250</v>
      </c>
      <c r="B57" s="62">
        <v>1</v>
      </c>
      <c r="C57" s="41">
        <f t="shared" si="0"/>
        <v>1.1646757679180888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3">
        <v>255</v>
      </c>
      <c r="B58" s="62">
        <v>2</v>
      </c>
      <c r="C58" s="41">
        <f t="shared" si="0"/>
        <v>2.3293515358361776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3">
        <v>260</v>
      </c>
      <c r="B59" s="62">
        <v>2</v>
      </c>
      <c r="C59" s="41">
        <f t="shared" si="0"/>
        <v>2.3293515358361776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3">
        <v>265</v>
      </c>
      <c r="B60" s="62">
        <v>2</v>
      </c>
      <c r="C60" s="41">
        <f t="shared" si="0"/>
        <v>2.3293515358361776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3">
        <v>270</v>
      </c>
      <c r="B61" s="62">
        <v>2</v>
      </c>
      <c r="C61" s="41">
        <f t="shared" si="0"/>
        <v>2.3293515358361776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3">
        <v>275</v>
      </c>
      <c r="B62" s="62">
        <v>2</v>
      </c>
      <c r="C62" s="41">
        <f t="shared" si="0"/>
        <v>2.3293515358361776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3">
        <v>280</v>
      </c>
      <c r="B63" s="62">
        <v>2</v>
      </c>
      <c r="C63" s="41">
        <f t="shared" si="0"/>
        <v>2.3293515358361776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3">
        <v>285</v>
      </c>
      <c r="B64" s="62">
        <v>2</v>
      </c>
      <c r="C64" s="41">
        <f t="shared" si="0"/>
        <v>2.3293515358361776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3">
        <v>290</v>
      </c>
      <c r="B65" s="62">
        <v>2</v>
      </c>
      <c r="C65" s="41">
        <f t="shared" si="0"/>
        <v>2.3293515358361776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3">
        <v>295</v>
      </c>
      <c r="B66" s="62">
        <v>2</v>
      </c>
      <c r="C66" s="41">
        <f t="shared" si="0"/>
        <v>2.3293515358361776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3">
        <v>300</v>
      </c>
      <c r="B67" s="62">
        <v>2</v>
      </c>
      <c r="C67" s="41">
        <f t="shared" si="0"/>
        <v>2.3293515358361776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F24:H25"/>
    <mergeCell ref="L33:M33"/>
    <mergeCell ref="L34:M34"/>
    <mergeCell ref="L38:M38"/>
    <mergeCell ref="L35:M36"/>
    <mergeCell ref="L31:M31"/>
    <mergeCell ref="L32:M32"/>
    <mergeCell ref="L30:O30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F14" sqref="F14"/>
    </sheetView>
  </sheetViews>
  <sheetFormatPr defaultRowHeight="15.6"/>
  <cols>
    <col min="1" max="1" width="20.59765625" customWidth="1"/>
    <col min="2" max="2" width="35.3984375" customWidth="1"/>
    <col min="3" max="3" width="19.69921875" customWidth="1"/>
    <col min="4" max="4" width="9" style="29"/>
  </cols>
  <sheetData>
    <row r="1" spans="1:5">
      <c r="A1" s="84" t="s">
        <v>1</v>
      </c>
      <c r="B1" s="84"/>
      <c r="C1" s="84"/>
      <c r="D1" s="84"/>
      <c r="E1" s="38" t="s">
        <v>12</v>
      </c>
    </row>
    <row r="2" spans="1:5" ht="17.399999999999999">
      <c r="A2" s="83" t="s">
        <v>20</v>
      </c>
      <c r="B2" s="83"/>
      <c r="C2" s="15">
        <v>300</v>
      </c>
      <c r="D2" s="27" t="s">
        <v>6</v>
      </c>
    </row>
    <row r="3" spans="1:5">
      <c r="A3" s="83" t="s">
        <v>14</v>
      </c>
      <c r="B3" s="83"/>
      <c r="C3" s="15">
        <v>3600</v>
      </c>
      <c r="D3" s="27" t="s">
        <v>2</v>
      </c>
      <c r="E3" t="s">
        <v>16</v>
      </c>
    </row>
    <row r="4" spans="1:5" ht="17.399999999999999">
      <c r="A4" s="83" t="s">
        <v>8</v>
      </c>
      <c r="B4" s="83"/>
      <c r="C4" s="15">
        <v>1000</v>
      </c>
      <c r="D4" s="27" t="s">
        <v>7</v>
      </c>
      <c r="E4" t="s">
        <v>15</v>
      </c>
    </row>
    <row r="5" spans="1:5">
      <c r="A5" s="85" t="s">
        <v>17</v>
      </c>
      <c r="B5" s="85"/>
      <c r="C5" s="15">
        <v>4</v>
      </c>
      <c r="D5" s="28" t="s">
        <v>11</v>
      </c>
    </row>
    <row r="6" spans="1:5" ht="18">
      <c r="A6" s="85" t="s">
        <v>13</v>
      </c>
      <c r="B6" s="85"/>
      <c r="C6" s="58">
        <f>(('D1'!G27+'D2'!G27+'D3'!G27+'D4'!G27+'D5'!G27+'D6'!G27+'D7'!G27+'D8'!G27+'D9'!G27)/9)*C2*C3*C5</f>
        <v>13572.730434782605</v>
      </c>
      <c r="D6" s="27" t="s">
        <v>0</v>
      </c>
      <c r="E6" s="39" t="s">
        <v>21</v>
      </c>
    </row>
    <row r="7" spans="1:5">
      <c r="A7" s="85"/>
      <c r="B7" s="85"/>
      <c r="C7" s="40">
        <f>C6/1000</f>
        <v>13.572730434782605</v>
      </c>
      <c r="D7" s="27" t="s">
        <v>3</v>
      </c>
      <c r="E7" t="s">
        <v>18</v>
      </c>
    </row>
    <row r="8" spans="1:5" ht="52.95" customHeight="1">
      <c r="A8" s="83" t="s">
        <v>45</v>
      </c>
      <c r="B8" s="83"/>
      <c r="C8" s="58">
        <f>C6/C4</f>
        <v>13.572730434782605</v>
      </c>
      <c r="D8" s="27" t="s">
        <v>9</v>
      </c>
    </row>
    <row r="9" spans="1:5">
      <c r="A9" s="79" t="s">
        <v>34</v>
      </c>
      <c r="B9" s="80"/>
      <c r="C9" s="61">
        <v>28</v>
      </c>
      <c r="D9" s="61" t="s">
        <v>38</v>
      </c>
    </row>
    <row r="10" spans="1:5">
      <c r="A10" s="79" t="s">
        <v>35</v>
      </c>
      <c r="B10" s="80"/>
      <c r="C10" s="61">
        <v>20</v>
      </c>
      <c r="D10" s="59" t="s">
        <v>39</v>
      </c>
    </row>
    <row r="11" spans="1:5">
      <c r="A11" s="81" t="s">
        <v>36</v>
      </c>
      <c r="B11" s="82"/>
      <c r="C11" s="56">
        <v>1</v>
      </c>
      <c r="D11" s="56" t="s">
        <v>40</v>
      </c>
    </row>
    <row r="12" spans="1:5">
      <c r="A12" s="55" t="s">
        <v>37</v>
      </c>
      <c r="B12" s="55"/>
      <c r="C12" s="56">
        <v>22.4</v>
      </c>
      <c r="D12" s="56" t="s">
        <v>41</v>
      </c>
    </row>
    <row r="13" spans="1:5" ht="33.6" customHeight="1">
      <c r="A13" s="77" t="s">
        <v>45</v>
      </c>
      <c r="B13" s="78"/>
      <c r="C13" s="68">
        <f>C8*(C9/C12)*(273/(273+C10))*(C11/1)</f>
        <v>15.807830241875644</v>
      </c>
      <c r="D13" s="57" t="s">
        <v>42</v>
      </c>
    </row>
    <row r="14" spans="1:5" ht="34.799999999999997" customHeight="1">
      <c r="A14" s="77" t="s">
        <v>45</v>
      </c>
      <c r="B14" s="78"/>
      <c r="C14" s="68">
        <f>C13*(1/10000)</f>
        <v>1.5807830241875644E-3</v>
      </c>
      <c r="D14" s="60" t="s">
        <v>43</v>
      </c>
    </row>
  </sheetData>
  <mergeCells count="12">
    <mergeCell ref="A8:B8"/>
    <mergeCell ref="A1:D1"/>
    <mergeCell ref="A2:B2"/>
    <mergeCell ref="A3:B3"/>
    <mergeCell ref="A4:B4"/>
    <mergeCell ref="A5:B5"/>
    <mergeCell ref="A6:B7"/>
    <mergeCell ref="A13:B13"/>
    <mergeCell ref="A14:B14"/>
    <mergeCell ref="A9:B9"/>
    <mergeCell ref="A10:B10"/>
    <mergeCell ref="A11:B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1.8599999999999998E-2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47" t="s">
        <v>23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3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4">
        <v>5</v>
      </c>
      <c r="B8" s="62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3">
        <v>10</v>
      </c>
      <c r="B9" s="62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3">
        <v>15</v>
      </c>
      <c r="B10" s="62">
        <v>0</v>
      </c>
      <c r="C10" s="41">
        <f t="shared" si="0"/>
        <v>0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3">
        <v>20</v>
      </c>
      <c r="B11" s="62">
        <v>0</v>
      </c>
      <c r="C11" s="41">
        <f t="shared" si="0"/>
        <v>0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3">
        <v>25</v>
      </c>
      <c r="B12" s="62">
        <v>0</v>
      </c>
      <c r="C12" s="41">
        <f t="shared" si="0"/>
        <v>0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3">
        <v>30</v>
      </c>
      <c r="B13" s="62">
        <v>0</v>
      </c>
      <c r="C13" s="41">
        <f t="shared" si="0"/>
        <v>0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3">
        <v>35</v>
      </c>
      <c r="B14" s="62">
        <v>0</v>
      </c>
      <c r="C14" s="41">
        <f t="shared" si="0"/>
        <v>0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3">
        <v>40</v>
      </c>
      <c r="B15" s="62">
        <v>0</v>
      </c>
      <c r="C15" s="41">
        <f t="shared" si="0"/>
        <v>0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3">
        <v>45</v>
      </c>
      <c r="B16" s="62">
        <v>0</v>
      </c>
      <c r="C16" s="41">
        <f t="shared" si="0"/>
        <v>0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3">
        <v>50</v>
      </c>
      <c r="B17" s="62">
        <v>0</v>
      </c>
      <c r="C17" s="41">
        <f t="shared" si="0"/>
        <v>0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3">
        <v>55</v>
      </c>
      <c r="B18" s="62">
        <v>0</v>
      </c>
      <c r="C18" s="41">
        <f t="shared" si="0"/>
        <v>0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3">
        <v>60</v>
      </c>
      <c r="B19" s="62">
        <v>0</v>
      </c>
      <c r="C19" s="41">
        <f t="shared" si="0"/>
        <v>0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3">
        <v>65</v>
      </c>
      <c r="B20" s="62">
        <v>0</v>
      </c>
      <c r="C20" s="41">
        <f t="shared" si="0"/>
        <v>0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3">
        <v>70</v>
      </c>
      <c r="B21" s="62">
        <v>1</v>
      </c>
      <c r="C21" s="41">
        <f t="shared" si="0"/>
        <v>1.1646757679180888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3">
        <v>75</v>
      </c>
      <c r="B22" s="62">
        <v>1</v>
      </c>
      <c r="C22" s="41">
        <f t="shared" si="0"/>
        <v>1.1646757679180888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3">
        <v>80</v>
      </c>
      <c r="B23" s="62">
        <v>1</v>
      </c>
      <c r="C23" s="41">
        <f t="shared" si="0"/>
        <v>1.1646757679180888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3">
        <v>85</v>
      </c>
      <c r="B24" s="62">
        <v>1</v>
      </c>
      <c r="C24" s="41">
        <f t="shared" si="0"/>
        <v>1.1646757679180888</v>
      </c>
      <c r="D24" s="43"/>
      <c r="E24" s="44"/>
      <c r="F24" s="70" t="s">
        <v>26</v>
      </c>
      <c r="G24" s="71"/>
      <c r="H24" s="71"/>
      <c r="I24" s="53" t="s">
        <v>29</v>
      </c>
      <c r="J24" s="48"/>
      <c r="K24" s="7"/>
      <c r="L24" s="7"/>
      <c r="M24" s="8"/>
    </row>
    <row r="25" spans="1:19" ht="17.399999999999999">
      <c r="A25" s="63">
        <v>90</v>
      </c>
      <c r="B25" s="62">
        <v>1</v>
      </c>
      <c r="C25" s="41">
        <f t="shared" si="0"/>
        <v>1.1646757679180888</v>
      </c>
      <c r="D25" s="43"/>
      <c r="E25" s="44"/>
      <c r="F25" s="72"/>
      <c r="G25" s="73"/>
      <c r="H25" s="73"/>
      <c r="I25" s="51" t="s">
        <v>30</v>
      </c>
      <c r="J25" s="49"/>
      <c r="K25" s="9"/>
      <c r="L25" s="9"/>
      <c r="M25" s="10"/>
    </row>
    <row r="26" spans="1:19" ht="17.399999999999999">
      <c r="A26" s="63">
        <v>95</v>
      </c>
      <c r="B26" s="62">
        <v>1</v>
      </c>
      <c r="C26" s="41">
        <f t="shared" si="0"/>
        <v>1.1646757679180888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10"/>
    </row>
    <row r="27" spans="1:19" ht="17.399999999999999">
      <c r="A27" s="63">
        <v>100</v>
      </c>
      <c r="B27" s="62">
        <v>1</v>
      </c>
      <c r="C27" s="41">
        <f t="shared" si="0"/>
        <v>1.1646757679180888</v>
      </c>
      <c r="D27" s="43"/>
      <c r="E27" s="44"/>
      <c r="F27" s="88" t="s">
        <v>5</v>
      </c>
      <c r="G27" s="86">
        <f>($J$2/$I$2)*$K$2</f>
        <v>5.7417391304347811E-3</v>
      </c>
      <c r="H27" s="87" t="s">
        <v>32</v>
      </c>
      <c r="I27" s="52" t="s">
        <v>33</v>
      </c>
      <c r="J27" s="49"/>
      <c r="K27" s="9"/>
      <c r="L27" s="9"/>
      <c r="M27" s="10"/>
    </row>
    <row r="28" spans="1:19" ht="18" thickBot="1">
      <c r="A28" s="63">
        <v>105</v>
      </c>
      <c r="B28" s="62">
        <v>1</v>
      </c>
      <c r="C28" s="41">
        <f t="shared" si="0"/>
        <v>1.1646757679180888</v>
      </c>
      <c r="D28" s="43"/>
      <c r="E28" s="44"/>
      <c r="F28" s="89"/>
      <c r="G28" s="90">
        <f>G27*3600</f>
        <v>20.670260869565212</v>
      </c>
      <c r="H28" s="54" t="s">
        <v>46</v>
      </c>
      <c r="I28" s="91"/>
      <c r="J28" s="91"/>
      <c r="K28" s="92"/>
      <c r="L28" s="93"/>
      <c r="M28" s="12"/>
    </row>
    <row r="29" spans="1:19">
      <c r="A29" s="63">
        <v>110</v>
      </c>
      <c r="B29" s="62">
        <v>1</v>
      </c>
      <c r="C29" s="41">
        <f t="shared" si="0"/>
        <v>1.1646757679180888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3">
        <v>115</v>
      </c>
      <c r="B30" s="62">
        <v>1</v>
      </c>
      <c r="C30" s="41">
        <f t="shared" si="0"/>
        <v>1.1646757679180888</v>
      </c>
      <c r="D30" s="43"/>
      <c r="E30" s="44"/>
      <c r="F30" s="43"/>
      <c r="G30" s="43"/>
      <c r="H30" s="43"/>
      <c r="I30" s="32"/>
      <c r="J30" s="32"/>
      <c r="K30" s="14"/>
      <c r="L30" s="76"/>
      <c r="M30" s="76"/>
      <c r="N30" s="76"/>
      <c r="O30" s="76"/>
      <c r="P30" s="26"/>
      <c r="Q30" s="18"/>
      <c r="R30" s="18"/>
      <c r="S30" s="9"/>
    </row>
    <row r="31" spans="1:19">
      <c r="A31" s="63">
        <v>120</v>
      </c>
      <c r="B31" s="62">
        <v>2</v>
      </c>
      <c r="C31" s="41">
        <f t="shared" si="0"/>
        <v>2.3293515358361776</v>
      </c>
      <c r="D31" s="43"/>
      <c r="E31" s="44"/>
      <c r="F31" s="43"/>
      <c r="G31" s="43"/>
      <c r="H31" s="43"/>
      <c r="I31" s="32"/>
      <c r="J31" s="32"/>
      <c r="K31" s="14"/>
      <c r="L31" s="74"/>
      <c r="M31" s="74"/>
      <c r="N31" s="14"/>
      <c r="O31" s="23"/>
      <c r="P31" s="13"/>
      <c r="Q31" s="9"/>
      <c r="R31" s="9"/>
      <c r="S31" s="9"/>
    </row>
    <row r="32" spans="1:19">
      <c r="A32" s="63">
        <v>125</v>
      </c>
      <c r="B32" s="62">
        <v>2</v>
      </c>
      <c r="C32" s="41">
        <f t="shared" si="0"/>
        <v>2.3293515358361776</v>
      </c>
      <c r="D32" s="43"/>
      <c r="E32" s="44"/>
      <c r="F32" s="43"/>
      <c r="G32" s="43"/>
      <c r="H32" s="43"/>
      <c r="I32" s="32"/>
      <c r="J32" s="32"/>
      <c r="K32" s="14"/>
      <c r="L32" s="74"/>
      <c r="M32" s="74"/>
      <c r="N32" s="14"/>
      <c r="O32" s="23"/>
      <c r="P32" s="9"/>
      <c r="Q32" s="9"/>
      <c r="R32" s="9"/>
      <c r="S32" s="9"/>
    </row>
    <row r="33" spans="1:19">
      <c r="A33" s="63">
        <v>130</v>
      </c>
      <c r="B33" s="62">
        <v>2</v>
      </c>
      <c r="C33" s="41">
        <f t="shared" si="0"/>
        <v>2.3293515358361776</v>
      </c>
      <c r="D33" s="43"/>
      <c r="E33" s="44"/>
      <c r="F33" s="43"/>
      <c r="G33" s="43"/>
      <c r="H33" s="43"/>
      <c r="I33" s="32"/>
      <c r="J33" s="32"/>
      <c r="K33" s="14"/>
      <c r="L33" s="74"/>
      <c r="M33" s="74"/>
      <c r="N33" s="14"/>
      <c r="O33" s="23"/>
      <c r="P33" s="9"/>
      <c r="Q33" s="9"/>
      <c r="R33" s="9"/>
      <c r="S33" s="9"/>
    </row>
    <row r="34" spans="1:19">
      <c r="A34" s="63">
        <v>135</v>
      </c>
      <c r="B34" s="62">
        <v>2</v>
      </c>
      <c r="C34" s="41">
        <f t="shared" si="0"/>
        <v>2.3293515358361776</v>
      </c>
      <c r="D34" s="43"/>
      <c r="E34" s="44"/>
      <c r="F34" s="43"/>
      <c r="G34" s="43"/>
      <c r="H34" s="43"/>
      <c r="I34" s="32"/>
      <c r="J34" s="32"/>
      <c r="K34" s="14"/>
      <c r="L34" s="74"/>
      <c r="M34" s="74"/>
      <c r="N34" s="14"/>
      <c r="O34" s="23"/>
      <c r="P34" s="9"/>
      <c r="Q34" s="9"/>
      <c r="R34" s="9"/>
      <c r="S34" s="9"/>
    </row>
    <row r="35" spans="1:19">
      <c r="A35" s="63">
        <v>140</v>
      </c>
      <c r="B35" s="62">
        <v>2</v>
      </c>
      <c r="C35" s="41">
        <f t="shared" si="0"/>
        <v>2.3293515358361776</v>
      </c>
      <c r="D35" s="43"/>
      <c r="E35" s="44"/>
      <c r="F35" s="43"/>
      <c r="G35" s="43"/>
      <c r="H35" s="43"/>
      <c r="I35" s="32"/>
      <c r="J35" s="32"/>
      <c r="K35" s="14"/>
      <c r="L35" s="74"/>
      <c r="M35" s="74"/>
      <c r="N35" s="24"/>
      <c r="O35" s="23"/>
      <c r="P35" s="9"/>
      <c r="Q35" s="9"/>
      <c r="R35" s="9"/>
      <c r="S35" s="9"/>
    </row>
    <row r="36" spans="1:19">
      <c r="A36" s="63">
        <v>145</v>
      </c>
      <c r="B36" s="62">
        <v>2</v>
      </c>
      <c r="C36" s="41">
        <f t="shared" si="0"/>
        <v>2.3293515358361776</v>
      </c>
      <c r="D36" s="43"/>
      <c r="E36" s="44"/>
      <c r="F36" s="43"/>
      <c r="G36" s="43"/>
      <c r="H36" s="43"/>
      <c r="I36" s="32"/>
      <c r="J36" s="32"/>
      <c r="K36" s="14"/>
      <c r="L36" s="74"/>
      <c r="M36" s="74"/>
      <c r="N36" s="24"/>
      <c r="O36" s="23"/>
      <c r="P36" s="9"/>
      <c r="Q36" s="9"/>
      <c r="R36" s="9"/>
      <c r="S36" s="9"/>
    </row>
    <row r="37" spans="1:19">
      <c r="A37" s="63">
        <v>150</v>
      </c>
      <c r="B37" s="62">
        <v>3</v>
      </c>
      <c r="C37" s="41">
        <f t="shared" si="0"/>
        <v>3.4940273037542662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3">
        <v>155</v>
      </c>
      <c r="B38" s="62">
        <v>3</v>
      </c>
      <c r="C38" s="41">
        <f t="shared" si="0"/>
        <v>3.4940273037542662</v>
      </c>
      <c r="D38" s="43"/>
      <c r="E38" s="44"/>
      <c r="F38" s="43"/>
      <c r="G38" s="43"/>
      <c r="H38" s="43"/>
      <c r="I38" s="32"/>
      <c r="J38" s="32"/>
      <c r="K38" s="14"/>
      <c r="L38" s="75"/>
      <c r="M38" s="75"/>
      <c r="N38" s="24"/>
      <c r="O38" s="23"/>
      <c r="P38" s="9"/>
      <c r="Q38" s="9"/>
      <c r="R38" s="9"/>
      <c r="S38" s="9"/>
    </row>
    <row r="39" spans="1:19">
      <c r="A39" s="63">
        <v>160</v>
      </c>
      <c r="B39" s="62">
        <v>3</v>
      </c>
      <c r="C39" s="41">
        <f t="shared" si="0"/>
        <v>3.4940273037542662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3">
        <v>165</v>
      </c>
      <c r="B40" s="62">
        <v>3</v>
      </c>
      <c r="C40" s="41">
        <f t="shared" si="0"/>
        <v>3.4940273037542662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3">
        <v>170</v>
      </c>
      <c r="B41" s="62">
        <v>3</v>
      </c>
      <c r="C41" s="41">
        <f t="shared" si="0"/>
        <v>3.4940273037542662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3">
        <v>175</v>
      </c>
      <c r="B42" s="62">
        <v>4</v>
      </c>
      <c r="C42" s="41">
        <f t="shared" si="0"/>
        <v>4.6587030716723552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3">
        <v>180</v>
      </c>
      <c r="B43" s="62">
        <v>5</v>
      </c>
      <c r="C43" s="41">
        <f t="shared" si="0"/>
        <v>5.8233788395904433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3">
        <v>185</v>
      </c>
      <c r="B44" s="62">
        <v>4</v>
      </c>
      <c r="C44" s="41">
        <f t="shared" si="0"/>
        <v>4.6587030716723552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3">
        <v>190</v>
      </c>
      <c r="B45" s="62">
        <v>4</v>
      </c>
      <c r="C45" s="41">
        <f t="shared" si="0"/>
        <v>4.6587030716723552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3">
        <v>195</v>
      </c>
      <c r="B46" s="62">
        <v>4</v>
      </c>
      <c r="C46" s="41">
        <f t="shared" si="0"/>
        <v>4.6587030716723552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3">
        <v>200</v>
      </c>
      <c r="B47" s="62">
        <v>3</v>
      </c>
      <c r="C47" s="41">
        <f t="shared" si="0"/>
        <v>3.4940273037542662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3">
        <v>205</v>
      </c>
      <c r="B48" s="62">
        <v>3</v>
      </c>
      <c r="C48" s="41">
        <f t="shared" si="0"/>
        <v>3.4940273037542662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3">
        <v>210</v>
      </c>
      <c r="B49" s="62">
        <v>3</v>
      </c>
      <c r="C49" s="41">
        <f t="shared" si="0"/>
        <v>3.4940273037542662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3">
        <v>215</v>
      </c>
      <c r="B50" s="62">
        <v>3</v>
      </c>
      <c r="C50" s="41">
        <f t="shared" si="0"/>
        <v>3.4940273037542662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3">
        <v>220</v>
      </c>
      <c r="B51" s="62">
        <v>3</v>
      </c>
      <c r="C51" s="41">
        <f t="shared" si="0"/>
        <v>3.4940273037542662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3">
        <v>225</v>
      </c>
      <c r="B52" s="62">
        <v>3</v>
      </c>
      <c r="C52" s="41">
        <f t="shared" si="0"/>
        <v>3.4940273037542662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3">
        <v>230</v>
      </c>
      <c r="B53" s="62">
        <v>3</v>
      </c>
      <c r="C53" s="41">
        <f t="shared" si="0"/>
        <v>3.4940273037542662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3">
        <v>235</v>
      </c>
      <c r="B54" s="62">
        <v>3</v>
      </c>
      <c r="C54" s="41">
        <f t="shared" si="0"/>
        <v>3.4940273037542662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3">
        <v>240</v>
      </c>
      <c r="B55" s="62">
        <v>3</v>
      </c>
      <c r="C55" s="41">
        <f t="shared" si="0"/>
        <v>3.4940273037542662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3">
        <v>245</v>
      </c>
      <c r="B56" s="62">
        <v>3</v>
      </c>
      <c r="C56" s="41">
        <f t="shared" si="0"/>
        <v>3.4940273037542662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3">
        <v>250</v>
      </c>
      <c r="B57" s="62">
        <v>3</v>
      </c>
      <c r="C57" s="41">
        <f t="shared" si="0"/>
        <v>3.4940273037542662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3">
        <v>255</v>
      </c>
      <c r="B58" s="62">
        <v>3</v>
      </c>
      <c r="C58" s="41">
        <f t="shared" si="0"/>
        <v>3.4940273037542662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3">
        <v>260</v>
      </c>
      <c r="B59" s="62">
        <v>4</v>
      </c>
      <c r="C59" s="41">
        <f t="shared" si="0"/>
        <v>4.6587030716723552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3">
        <v>265</v>
      </c>
      <c r="B60" s="62">
        <v>4</v>
      </c>
      <c r="C60" s="41">
        <f t="shared" si="0"/>
        <v>4.6587030716723552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3">
        <v>270</v>
      </c>
      <c r="B61" s="62">
        <v>4</v>
      </c>
      <c r="C61" s="41">
        <f t="shared" si="0"/>
        <v>4.6587030716723552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3">
        <v>275</v>
      </c>
      <c r="B62" s="62">
        <v>4</v>
      </c>
      <c r="C62" s="41">
        <f t="shared" si="0"/>
        <v>4.6587030716723552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3">
        <v>280</v>
      </c>
      <c r="B63" s="62">
        <v>4</v>
      </c>
      <c r="C63" s="41">
        <f t="shared" si="0"/>
        <v>4.6587030716723552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3">
        <v>285</v>
      </c>
      <c r="B64" s="62">
        <v>4</v>
      </c>
      <c r="C64" s="41">
        <f t="shared" si="0"/>
        <v>4.6587030716723552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3">
        <v>290</v>
      </c>
      <c r="B65" s="62">
        <v>4</v>
      </c>
      <c r="C65" s="41">
        <f t="shared" si="0"/>
        <v>4.6587030716723552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3">
        <v>295</v>
      </c>
      <c r="B66" s="62">
        <v>4</v>
      </c>
      <c r="C66" s="41">
        <f t="shared" si="0"/>
        <v>4.6587030716723552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3">
        <v>300</v>
      </c>
      <c r="B67" s="62">
        <v>4</v>
      </c>
      <c r="C67" s="41">
        <f t="shared" si="0"/>
        <v>4.6587030716723552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N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9.9000000000000008E-3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47" t="s">
        <v>23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3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4">
        <v>5</v>
      </c>
      <c r="B8" s="62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3">
        <v>10</v>
      </c>
      <c r="B9" s="62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3">
        <v>15</v>
      </c>
      <c r="B10" s="62">
        <v>0</v>
      </c>
      <c r="C10" s="41">
        <f t="shared" si="0"/>
        <v>0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3">
        <v>20</v>
      </c>
      <c r="B11" s="62">
        <v>0</v>
      </c>
      <c r="C11" s="41">
        <f t="shared" si="0"/>
        <v>0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3">
        <v>25</v>
      </c>
      <c r="B12" s="62">
        <v>0</v>
      </c>
      <c r="C12" s="41">
        <f t="shared" si="0"/>
        <v>0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3">
        <v>30</v>
      </c>
      <c r="B13" s="62">
        <v>0</v>
      </c>
      <c r="C13" s="41">
        <f t="shared" si="0"/>
        <v>0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3">
        <v>35</v>
      </c>
      <c r="B14" s="62">
        <v>0</v>
      </c>
      <c r="C14" s="41">
        <f t="shared" si="0"/>
        <v>0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3">
        <v>40</v>
      </c>
      <c r="B15" s="62">
        <v>0</v>
      </c>
      <c r="C15" s="41">
        <f t="shared" si="0"/>
        <v>0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3">
        <v>45</v>
      </c>
      <c r="B16" s="62">
        <v>2</v>
      </c>
      <c r="C16" s="41">
        <f t="shared" si="0"/>
        <v>2.3293515358361776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3">
        <v>50</v>
      </c>
      <c r="B17" s="62">
        <v>2</v>
      </c>
      <c r="C17" s="41">
        <f t="shared" si="0"/>
        <v>2.3293515358361776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3">
        <v>55</v>
      </c>
      <c r="B18" s="62">
        <v>2</v>
      </c>
      <c r="C18" s="41">
        <f t="shared" si="0"/>
        <v>2.3293515358361776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3">
        <v>60</v>
      </c>
      <c r="B19" s="62">
        <v>2</v>
      </c>
      <c r="C19" s="41">
        <f t="shared" si="0"/>
        <v>2.3293515358361776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3">
        <v>65</v>
      </c>
      <c r="B20" s="62">
        <v>2</v>
      </c>
      <c r="C20" s="41">
        <f t="shared" si="0"/>
        <v>2.3293515358361776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3">
        <v>70</v>
      </c>
      <c r="B21" s="62">
        <v>2</v>
      </c>
      <c r="C21" s="41">
        <f t="shared" si="0"/>
        <v>2.3293515358361776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3">
        <v>75</v>
      </c>
      <c r="B22" s="62">
        <v>2</v>
      </c>
      <c r="C22" s="41">
        <f t="shared" si="0"/>
        <v>2.3293515358361776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3">
        <v>80</v>
      </c>
      <c r="B23" s="62">
        <v>2</v>
      </c>
      <c r="C23" s="41">
        <f t="shared" si="0"/>
        <v>2.3293515358361776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3">
        <v>85</v>
      </c>
      <c r="B24" s="62">
        <v>2</v>
      </c>
      <c r="C24" s="41">
        <f t="shared" si="0"/>
        <v>2.3293515358361776</v>
      </c>
      <c r="D24" s="43"/>
      <c r="E24" s="44"/>
      <c r="F24" s="70" t="s">
        <v>26</v>
      </c>
      <c r="G24" s="71"/>
      <c r="H24" s="71"/>
      <c r="I24" s="53" t="s">
        <v>29</v>
      </c>
      <c r="J24" s="48"/>
      <c r="K24" s="7"/>
      <c r="L24" s="7"/>
      <c r="M24" s="7"/>
      <c r="N24" s="8"/>
    </row>
    <row r="25" spans="1:19" ht="17.399999999999999">
      <c r="A25" s="63">
        <v>90</v>
      </c>
      <c r="B25" s="62">
        <v>2</v>
      </c>
      <c r="C25" s="41">
        <f t="shared" si="0"/>
        <v>2.3293515358361776</v>
      </c>
      <c r="D25" s="43"/>
      <c r="E25" s="44"/>
      <c r="F25" s="72"/>
      <c r="G25" s="73"/>
      <c r="H25" s="73"/>
      <c r="I25" s="51" t="s">
        <v>30</v>
      </c>
      <c r="J25" s="49"/>
      <c r="K25" s="9"/>
      <c r="L25" s="9"/>
      <c r="M25" s="9"/>
      <c r="N25" s="10"/>
    </row>
    <row r="26" spans="1:19" ht="17.399999999999999">
      <c r="A26" s="63">
        <v>95</v>
      </c>
      <c r="B26" s="62">
        <v>2</v>
      </c>
      <c r="C26" s="41">
        <f t="shared" si="0"/>
        <v>2.3293515358361776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9"/>
      <c r="N26" s="10"/>
    </row>
    <row r="27" spans="1:19" ht="17.399999999999999">
      <c r="A27" s="63">
        <v>100</v>
      </c>
      <c r="B27" s="62">
        <v>2</v>
      </c>
      <c r="C27" s="41">
        <f t="shared" si="0"/>
        <v>2.3293515358361776</v>
      </c>
      <c r="D27" s="43"/>
      <c r="E27" s="44"/>
      <c r="F27" s="88" t="s">
        <v>5</v>
      </c>
      <c r="G27" s="86">
        <f>($J$2/$I$2)*$K$2</f>
        <v>3.0560869565217389E-3</v>
      </c>
      <c r="H27" s="87" t="s">
        <v>32</v>
      </c>
      <c r="I27" s="52" t="s">
        <v>33</v>
      </c>
      <c r="J27" s="49"/>
      <c r="K27" s="9"/>
      <c r="L27" s="9"/>
      <c r="M27" s="9"/>
      <c r="N27" s="10"/>
    </row>
    <row r="28" spans="1:19" ht="18" thickBot="1">
      <c r="A28" s="63">
        <v>105</v>
      </c>
      <c r="B28" s="62">
        <v>3</v>
      </c>
      <c r="C28" s="41">
        <f t="shared" si="0"/>
        <v>3.4940273037542662</v>
      </c>
      <c r="D28" s="43"/>
      <c r="E28" s="44"/>
      <c r="F28" s="89"/>
      <c r="G28" s="90">
        <f>G27*3600</f>
        <v>11.001913043478261</v>
      </c>
      <c r="H28" s="54" t="s">
        <v>46</v>
      </c>
      <c r="I28" s="91"/>
      <c r="J28" s="91"/>
      <c r="K28" s="92"/>
      <c r="L28" s="93"/>
      <c r="M28" s="11"/>
      <c r="N28" s="12"/>
    </row>
    <row r="29" spans="1:19">
      <c r="A29" s="63">
        <v>110</v>
      </c>
      <c r="B29" s="62">
        <v>3</v>
      </c>
      <c r="C29" s="41">
        <f t="shared" si="0"/>
        <v>3.4940273037542662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3">
        <v>115</v>
      </c>
      <c r="B30" s="62">
        <v>2</v>
      </c>
      <c r="C30" s="41">
        <f t="shared" si="0"/>
        <v>2.3293515358361776</v>
      </c>
      <c r="D30" s="43"/>
      <c r="E30" s="44"/>
      <c r="F30" s="43"/>
      <c r="G30" s="43"/>
      <c r="H30" s="43"/>
      <c r="I30" s="32"/>
      <c r="J30" s="32"/>
      <c r="K30" s="14"/>
      <c r="L30" s="76"/>
      <c r="M30" s="76"/>
      <c r="N30" s="76"/>
      <c r="O30" s="76"/>
      <c r="P30" s="26"/>
      <c r="Q30" s="18"/>
      <c r="R30" s="18"/>
      <c r="S30" s="9"/>
    </row>
    <row r="31" spans="1:19">
      <c r="A31" s="63">
        <v>120</v>
      </c>
      <c r="B31" s="62">
        <v>2</v>
      </c>
      <c r="C31" s="41">
        <f t="shared" si="0"/>
        <v>2.3293515358361776</v>
      </c>
      <c r="D31" s="43"/>
      <c r="E31" s="44"/>
      <c r="F31" s="43"/>
      <c r="G31" s="43"/>
      <c r="H31" s="43"/>
      <c r="I31" s="32"/>
      <c r="J31" s="32"/>
      <c r="K31" s="14"/>
      <c r="L31" s="74"/>
      <c r="M31" s="74"/>
      <c r="N31" s="14"/>
      <c r="O31" s="23"/>
      <c r="P31" s="13"/>
      <c r="Q31" s="9"/>
      <c r="R31" s="9"/>
      <c r="S31" s="9"/>
    </row>
    <row r="32" spans="1:19">
      <c r="A32" s="63">
        <v>125</v>
      </c>
      <c r="B32" s="62">
        <v>2</v>
      </c>
      <c r="C32" s="41">
        <f t="shared" si="0"/>
        <v>2.3293515358361776</v>
      </c>
      <c r="D32" s="43"/>
      <c r="E32" s="44"/>
      <c r="F32" s="43"/>
      <c r="G32" s="43"/>
      <c r="H32" s="43"/>
      <c r="I32" s="32"/>
      <c r="J32" s="32"/>
      <c r="K32" s="14"/>
      <c r="L32" s="74"/>
      <c r="M32" s="74"/>
      <c r="N32" s="14"/>
      <c r="O32" s="23"/>
      <c r="P32" s="9"/>
      <c r="Q32" s="9"/>
      <c r="R32" s="9"/>
      <c r="S32" s="9"/>
    </row>
    <row r="33" spans="1:19">
      <c r="A33" s="63">
        <v>130</v>
      </c>
      <c r="B33" s="62">
        <v>3</v>
      </c>
      <c r="C33" s="41">
        <f t="shared" si="0"/>
        <v>3.4940273037542662</v>
      </c>
      <c r="D33" s="43"/>
      <c r="E33" s="44"/>
      <c r="F33" s="43"/>
      <c r="G33" s="43"/>
      <c r="H33" s="43"/>
      <c r="I33" s="32"/>
      <c r="J33" s="32"/>
      <c r="K33" s="14"/>
      <c r="L33" s="74"/>
      <c r="M33" s="74"/>
      <c r="N33" s="14"/>
      <c r="O33" s="23"/>
      <c r="P33" s="9"/>
      <c r="Q33" s="9"/>
      <c r="R33" s="9"/>
      <c r="S33" s="9"/>
    </row>
    <row r="34" spans="1:19">
      <c r="A34" s="63">
        <v>135</v>
      </c>
      <c r="B34" s="62">
        <v>3</v>
      </c>
      <c r="C34" s="41">
        <f t="shared" si="0"/>
        <v>3.4940273037542662</v>
      </c>
      <c r="D34" s="43"/>
      <c r="E34" s="44"/>
      <c r="F34" s="43"/>
      <c r="G34" s="43"/>
      <c r="H34" s="43"/>
      <c r="I34" s="32"/>
      <c r="J34" s="32"/>
      <c r="K34" s="14"/>
      <c r="L34" s="74"/>
      <c r="M34" s="74"/>
      <c r="N34" s="14"/>
      <c r="O34" s="23"/>
      <c r="P34" s="9"/>
      <c r="Q34" s="9"/>
      <c r="R34" s="9"/>
      <c r="S34" s="9"/>
    </row>
    <row r="35" spans="1:19">
      <c r="A35" s="63">
        <v>140</v>
      </c>
      <c r="B35" s="62">
        <v>3</v>
      </c>
      <c r="C35" s="41">
        <f t="shared" si="0"/>
        <v>3.4940273037542662</v>
      </c>
      <c r="D35" s="43"/>
      <c r="E35" s="44"/>
      <c r="F35" s="43"/>
      <c r="G35" s="43"/>
      <c r="H35" s="43"/>
      <c r="I35" s="32"/>
      <c r="J35" s="32"/>
      <c r="K35" s="14"/>
      <c r="L35" s="74"/>
      <c r="M35" s="74"/>
      <c r="N35" s="24"/>
      <c r="O35" s="23"/>
      <c r="P35" s="9"/>
      <c r="Q35" s="9"/>
      <c r="R35" s="9"/>
      <c r="S35" s="9"/>
    </row>
    <row r="36" spans="1:19">
      <c r="A36" s="63">
        <v>145</v>
      </c>
      <c r="B36" s="62">
        <v>3</v>
      </c>
      <c r="C36" s="41">
        <f t="shared" si="0"/>
        <v>3.4940273037542662</v>
      </c>
      <c r="D36" s="43"/>
      <c r="E36" s="44"/>
      <c r="F36" s="43"/>
      <c r="G36" s="43"/>
      <c r="H36" s="43"/>
      <c r="I36" s="32"/>
      <c r="J36" s="32"/>
      <c r="K36" s="14"/>
      <c r="L36" s="74"/>
      <c r="M36" s="74"/>
      <c r="N36" s="24"/>
      <c r="O36" s="23"/>
      <c r="P36" s="9"/>
      <c r="Q36" s="9"/>
      <c r="R36" s="9"/>
      <c r="S36" s="9"/>
    </row>
    <row r="37" spans="1:19">
      <c r="A37" s="63">
        <v>150</v>
      </c>
      <c r="B37" s="62">
        <v>3</v>
      </c>
      <c r="C37" s="41">
        <f t="shared" si="0"/>
        <v>3.4940273037542662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3">
        <v>155</v>
      </c>
      <c r="B38" s="62">
        <v>3</v>
      </c>
      <c r="C38" s="41">
        <f t="shared" si="0"/>
        <v>3.4940273037542662</v>
      </c>
      <c r="D38" s="43"/>
      <c r="E38" s="44"/>
      <c r="F38" s="43"/>
      <c r="G38" s="43"/>
      <c r="H38" s="43"/>
      <c r="I38" s="32"/>
      <c r="J38" s="32"/>
      <c r="K38" s="14"/>
      <c r="L38" s="75"/>
      <c r="M38" s="75"/>
      <c r="N38" s="24"/>
      <c r="O38" s="23"/>
      <c r="P38" s="9"/>
      <c r="Q38" s="9"/>
      <c r="R38" s="9"/>
      <c r="S38" s="9"/>
    </row>
    <row r="39" spans="1:19">
      <c r="A39" s="63">
        <v>160</v>
      </c>
      <c r="B39" s="62">
        <v>3</v>
      </c>
      <c r="C39" s="41">
        <f t="shared" si="0"/>
        <v>3.4940273037542662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3">
        <v>165</v>
      </c>
      <c r="B40" s="62">
        <v>4</v>
      </c>
      <c r="C40" s="41">
        <f t="shared" si="0"/>
        <v>4.6587030716723552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3">
        <v>170</v>
      </c>
      <c r="B41" s="62">
        <v>4</v>
      </c>
      <c r="C41" s="41">
        <f t="shared" si="0"/>
        <v>4.6587030716723552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3">
        <v>175</v>
      </c>
      <c r="B42" s="62">
        <v>4</v>
      </c>
      <c r="C42" s="41">
        <f t="shared" si="0"/>
        <v>4.6587030716723552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3">
        <v>180</v>
      </c>
      <c r="B43" s="62">
        <v>4</v>
      </c>
      <c r="C43" s="41">
        <f t="shared" si="0"/>
        <v>4.6587030716723552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3">
        <v>185</v>
      </c>
      <c r="B44" s="62">
        <v>4</v>
      </c>
      <c r="C44" s="41">
        <f t="shared" si="0"/>
        <v>4.6587030716723552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3">
        <v>190</v>
      </c>
      <c r="B45" s="62">
        <v>4</v>
      </c>
      <c r="C45" s="41">
        <f t="shared" si="0"/>
        <v>4.6587030716723552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3">
        <v>195</v>
      </c>
      <c r="B46" s="62">
        <v>3</v>
      </c>
      <c r="C46" s="41">
        <f t="shared" si="0"/>
        <v>3.4940273037542662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3">
        <v>200</v>
      </c>
      <c r="B47" s="62">
        <v>3</v>
      </c>
      <c r="C47" s="41">
        <f t="shared" si="0"/>
        <v>3.4940273037542662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3">
        <v>205</v>
      </c>
      <c r="B48" s="62">
        <v>3</v>
      </c>
      <c r="C48" s="41">
        <f t="shared" si="0"/>
        <v>3.4940273037542662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3">
        <v>210</v>
      </c>
      <c r="B49" s="62">
        <v>3</v>
      </c>
      <c r="C49" s="41">
        <f t="shared" si="0"/>
        <v>3.4940273037542662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3">
        <v>215</v>
      </c>
      <c r="B50" s="62">
        <v>3</v>
      </c>
      <c r="C50" s="41">
        <f t="shared" si="0"/>
        <v>3.4940273037542662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3">
        <v>220</v>
      </c>
      <c r="B51" s="62">
        <v>3</v>
      </c>
      <c r="C51" s="41">
        <f t="shared" si="0"/>
        <v>3.4940273037542662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3">
        <v>225</v>
      </c>
      <c r="B52" s="62">
        <v>3</v>
      </c>
      <c r="C52" s="41">
        <f t="shared" si="0"/>
        <v>3.4940273037542662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3">
        <v>230</v>
      </c>
      <c r="B53" s="62">
        <v>2</v>
      </c>
      <c r="C53" s="41">
        <f t="shared" si="0"/>
        <v>2.3293515358361776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3">
        <v>235</v>
      </c>
      <c r="B54" s="62">
        <v>2</v>
      </c>
      <c r="C54" s="41">
        <f t="shared" si="0"/>
        <v>2.3293515358361776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3">
        <v>240</v>
      </c>
      <c r="B55" s="62">
        <v>2</v>
      </c>
      <c r="C55" s="41">
        <f t="shared" si="0"/>
        <v>2.3293515358361776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3">
        <v>245</v>
      </c>
      <c r="B56" s="62">
        <v>2</v>
      </c>
      <c r="C56" s="41">
        <f t="shared" si="0"/>
        <v>2.3293515358361776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3">
        <v>250</v>
      </c>
      <c r="B57" s="62">
        <v>2</v>
      </c>
      <c r="C57" s="41">
        <f t="shared" si="0"/>
        <v>2.3293515358361776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3">
        <v>255</v>
      </c>
      <c r="B58" s="62">
        <v>2</v>
      </c>
      <c r="C58" s="41">
        <f t="shared" si="0"/>
        <v>2.3293515358361776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3">
        <v>260</v>
      </c>
      <c r="B59" s="62">
        <v>2</v>
      </c>
      <c r="C59" s="41">
        <f t="shared" si="0"/>
        <v>2.3293515358361776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3">
        <v>265</v>
      </c>
      <c r="B60" s="62">
        <v>3</v>
      </c>
      <c r="C60" s="41">
        <f t="shared" si="0"/>
        <v>3.4940273037542662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3">
        <v>270</v>
      </c>
      <c r="B61" s="62">
        <v>3</v>
      </c>
      <c r="C61" s="41">
        <f t="shared" si="0"/>
        <v>3.4940273037542662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3">
        <v>275</v>
      </c>
      <c r="B62" s="62">
        <v>3</v>
      </c>
      <c r="C62" s="41">
        <f t="shared" si="0"/>
        <v>3.4940273037542662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3">
        <v>280</v>
      </c>
      <c r="B63" s="62">
        <v>3</v>
      </c>
      <c r="C63" s="41">
        <f t="shared" si="0"/>
        <v>3.4940273037542662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3">
        <v>285</v>
      </c>
      <c r="B64" s="62">
        <v>3</v>
      </c>
      <c r="C64" s="41">
        <f t="shared" si="0"/>
        <v>3.4940273037542662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3">
        <v>290</v>
      </c>
      <c r="B65" s="62">
        <v>3</v>
      </c>
      <c r="C65" s="41">
        <f t="shared" si="0"/>
        <v>3.4940273037542662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3">
        <v>295</v>
      </c>
      <c r="B66" s="62">
        <v>3</v>
      </c>
      <c r="C66" s="41">
        <f t="shared" si="0"/>
        <v>3.4940273037542662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3">
        <v>300</v>
      </c>
      <c r="B67" s="62">
        <v>3</v>
      </c>
      <c r="C67" s="41">
        <f t="shared" si="0"/>
        <v>3.4940273037542662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N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8.6E-3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47" t="s">
        <v>23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3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4">
        <v>5</v>
      </c>
      <c r="B8" s="62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3">
        <v>10</v>
      </c>
      <c r="B9" s="62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3">
        <v>15</v>
      </c>
      <c r="B10" s="62">
        <v>0</v>
      </c>
      <c r="C10" s="41">
        <f t="shared" si="0"/>
        <v>0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3">
        <v>20</v>
      </c>
      <c r="B11" s="62">
        <v>0</v>
      </c>
      <c r="C11" s="41">
        <f t="shared" si="0"/>
        <v>0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3">
        <v>25</v>
      </c>
      <c r="B12" s="62">
        <v>0</v>
      </c>
      <c r="C12" s="41">
        <f t="shared" si="0"/>
        <v>0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3">
        <v>30</v>
      </c>
      <c r="B13" s="62">
        <v>0</v>
      </c>
      <c r="C13" s="41">
        <f t="shared" si="0"/>
        <v>0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3">
        <v>35</v>
      </c>
      <c r="B14" s="62">
        <v>0</v>
      </c>
      <c r="C14" s="41">
        <f t="shared" si="0"/>
        <v>0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3">
        <v>40</v>
      </c>
      <c r="B15" s="62">
        <v>0</v>
      </c>
      <c r="C15" s="41">
        <f t="shared" si="0"/>
        <v>0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3">
        <v>45</v>
      </c>
      <c r="B16" s="62">
        <v>0</v>
      </c>
      <c r="C16" s="41">
        <f t="shared" si="0"/>
        <v>0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3">
        <v>50</v>
      </c>
      <c r="B17" s="62">
        <v>0</v>
      </c>
      <c r="C17" s="41">
        <f t="shared" si="0"/>
        <v>0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3">
        <v>55</v>
      </c>
      <c r="B18" s="62">
        <v>0</v>
      </c>
      <c r="C18" s="41">
        <f t="shared" si="0"/>
        <v>0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3">
        <v>60</v>
      </c>
      <c r="B19" s="62">
        <v>0</v>
      </c>
      <c r="C19" s="41">
        <f t="shared" si="0"/>
        <v>0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3">
        <v>65</v>
      </c>
      <c r="B20" s="62">
        <v>0</v>
      </c>
      <c r="C20" s="41">
        <f t="shared" si="0"/>
        <v>0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3">
        <v>70</v>
      </c>
      <c r="B21" s="62">
        <v>0</v>
      </c>
      <c r="C21" s="41">
        <f t="shared" si="0"/>
        <v>0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3">
        <v>75</v>
      </c>
      <c r="B22" s="62">
        <v>1</v>
      </c>
      <c r="C22" s="41">
        <f t="shared" si="0"/>
        <v>1.1646757679180888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3">
        <v>80</v>
      </c>
      <c r="B23" s="62">
        <v>1</v>
      </c>
      <c r="C23" s="41">
        <f t="shared" si="0"/>
        <v>1.1646757679180888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3">
        <v>85</v>
      </c>
      <c r="B24" s="62">
        <v>1</v>
      </c>
      <c r="C24" s="41">
        <f t="shared" si="0"/>
        <v>1.1646757679180888</v>
      </c>
      <c r="D24" s="43"/>
      <c r="E24" s="44"/>
      <c r="F24" s="70" t="s">
        <v>26</v>
      </c>
      <c r="G24" s="71"/>
      <c r="H24" s="71"/>
      <c r="I24" s="53" t="s">
        <v>29</v>
      </c>
      <c r="J24" s="48"/>
      <c r="K24" s="7"/>
      <c r="L24" s="7"/>
      <c r="M24" s="7"/>
      <c r="N24" s="8"/>
    </row>
    <row r="25" spans="1:19" ht="17.399999999999999">
      <c r="A25" s="63">
        <v>90</v>
      </c>
      <c r="B25" s="62">
        <v>1</v>
      </c>
      <c r="C25" s="41">
        <f t="shared" si="0"/>
        <v>1.1646757679180888</v>
      </c>
      <c r="D25" s="43"/>
      <c r="E25" s="44"/>
      <c r="F25" s="72"/>
      <c r="G25" s="73"/>
      <c r="H25" s="73"/>
      <c r="I25" s="51" t="s">
        <v>30</v>
      </c>
      <c r="J25" s="49"/>
      <c r="K25" s="9"/>
      <c r="L25" s="9"/>
      <c r="M25" s="9"/>
      <c r="N25" s="10"/>
    </row>
    <row r="26" spans="1:19" ht="17.399999999999999">
      <c r="A26" s="63">
        <v>95</v>
      </c>
      <c r="B26" s="62">
        <v>1</v>
      </c>
      <c r="C26" s="41">
        <f t="shared" si="0"/>
        <v>1.1646757679180888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9"/>
      <c r="N26" s="10"/>
    </row>
    <row r="27" spans="1:19" ht="17.399999999999999">
      <c r="A27" s="63">
        <v>100</v>
      </c>
      <c r="B27" s="62">
        <v>1</v>
      </c>
      <c r="C27" s="41">
        <f t="shared" si="0"/>
        <v>1.1646757679180888</v>
      </c>
      <c r="D27" s="43"/>
      <c r="E27" s="44"/>
      <c r="F27" s="88" t="s">
        <v>5</v>
      </c>
      <c r="G27" s="86">
        <f>($J$2/$I$2)*$K$2</f>
        <v>2.6547826086956517E-3</v>
      </c>
      <c r="H27" s="87" t="s">
        <v>32</v>
      </c>
      <c r="I27" s="52" t="s">
        <v>33</v>
      </c>
      <c r="J27" s="49"/>
      <c r="K27" s="9"/>
      <c r="L27" s="9"/>
      <c r="M27" s="9"/>
      <c r="N27" s="10"/>
    </row>
    <row r="28" spans="1:19" ht="18" thickBot="1">
      <c r="A28" s="63">
        <v>105</v>
      </c>
      <c r="B28" s="62">
        <v>0</v>
      </c>
      <c r="C28" s="41">
        <f t="shared" si="0"/>
        <v>0</v>
      </c>
      <c r="D28" s="43"/>
      <c r="E28" s="44"/>
      <c r="F28" s="89"/>
      <c r="G28" s="90">
        <f>G27*3600</f>
        <v>9.5572173913043468</v>
      </c>
      <c r="H28" s="54" t="s">
        <v>46</v>
      </c>
      <c r="I28" s="91"/>
      <c r="J28" s="91"/>
      <c r="K28" s="92"/>
      <c r="L28" s="93"/>
      <c r="M28" s="11"/>
      <c r="N28" s="12"/>
    </row>
    <row r="29" spans="1:19">
      <c r="A29" s="63">
        <v>110</v>
      </c>
      <c r="B29" s="62">
        <v>0</v>
      </c>
      <c r="C29" s="41">
        <f t="shared" si="0"/>
        <v>0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3">
        <v>115</v>
      </c>
      <c r="B30" s="62">
        <v>0</v>
      </c>
      <c r="C30" s="41">
        <f t="shared" si="0"/>
        <v>0</v>
      </c>
      <c r="D30" s="43"/>
      <c r="E30" s="44"/>
      <c r="F30" s="43"/>
      <c r="G30" s="43"/>
      <c r="H30" s="43"/>
      <c r="I30" s="32"/>
      <c r="J30" s="32"/>
      <c r="K30" s="14"/>
      <c r="L30" s="76"/>
      <c r="M30" s="76"/>
      <c r="N30" s="76"/>
      <c r="O30" s="76"/>
      <c r="P30" s="26"/>
      <c r="Q30" s="18"/>
      <c r="R30" s="18"/>
      <c r="S30" s="9"/>
    </row>
    <row r="31" spans="1:19">
      <c r="A31" s="63">
        <v>120</v>
      </c>
      <c r="B31" s="62">
        <v>0</v>
      </c>
      <c r="C31" s="41">
        <f t="shared" si="0"/>
        <v>0</v>
      </c>
      <c r="D31" s="43"/>
      <c r="E31" s="44"/>
      <c r="F31" s="43"/>
      <c r="G31" s="43"/>
      <c r="H31" s="43"/>
      <c r="I31" s="32"/>
      <c r="J31" s="32"/>
      <c r="K31" s="14"/>
      <c r="L31" s="74"/>
      <c r="M31" s="74"/>
      <c r="N31" s="14"/>
      <c r="O31" s="23"/>
      <c r="P31" s="13"/>
      <c r="Q31" s="9"/>
      <c r="R31" s="9"/>
      <c r="S31" s="9"/>
    </row>
    <row r="32" spans="1:19">
      <c r="A32" s="63">
        <v>125</v>
      </c>
      <c r="B32" s="62">
        <v>0</v>
      </c>
      <c r="C32" s="41">
        <f t="shared" si="0"/>
        <v>0</v>
      </c>
      <c r="D32" s="43"/>
      <c r="E32" s="44"/>
      <c r="F32" s="43"/>
      <c r="G32" s="43"/>
      <c r="H32" s="43"/>
      <c r="I32" s="32"/>
      <c r="J32" s="32"/>
      <c r="K32" s="14"/>
      <c r="L32" s="74"/>
      <c r="M32" s="74"/>
      <c r="N32" s="14"/>
      <c r="O32" s="23"/>
      <c r="P32" s="9"/>
      <c r="Q32" s="9"/>
      <c r="R32" s="9"/>
      <c r="S32" s="9"/>
    </row>
    <row r="33" spans="1:19">
      <c r="A33" s="63">
        <v>130</v>
      </c>
      <c r="B33" s="62">
        <v>0</v>
      </c>
      <c r="C33" s="41">
        <f t="shared" si="0"/>
        <v>0</v>
      </c>
      <c r="D33" s="43"/>
      <c r="E33" s="44"/>
      <c r="F33" s="43"/>
      <c r="G33" s="43"/>
      <c r="H33" s="43"/>
      <c r="I33" s="32"/>
      <c r="J33" s="32"/>
      <c r="K33" s="14"/>
      <c r="L33" s="74"/>
      <c r="M33" s="74"/>
      <c r="N33" s="14"/>
      <c r="O33" s="23"/>
      <c r="P33" s="9"/>
      <c r="Q33" s="9"/>
      <c r="R33" s="9"/>
      <c r="S33" s="9"/>
    </row>
    <row r="34" spans="1:19">
      <c r="A34" s="63">
        <v>135</v>
      </c>
      <c r="B34" s="62">
        <v>1</v>
      </c>
      <c r="C34" s="41">
        <f t="shared" si="0"/>
        <v>1.1646757679180888</v>
      </c>
      <c r="D34" s="43"/>
      <c r="E34" s="44"/>
      <c r="F34" s="43"/>
      <c r="G34" s="43"/>
      <c r="H34" s="43"/>
      <c r="I34" s="32"/>
      <c r="J34" s="32"/>
      <c r="K34" s="14"/>
      <c r="L34" s="74"/>
      <c r="M34" s="74"/>
      <c r="N34" s="14"/>
      <c r="O34" s="23"/>
      <c r="P34" s="9"/>
      <c r="Q34" s="9"/>
      <c r="R34" s="9"/>
      <c r="S34" s="9"/>
    </row>
    <row r="35" spans="1:19">
      <c r="A35" s="63">
        <v>140</v>
      </c>
      <c r="B35" s="62">
        <v>1</v>
      </c>
      <c r="C35" s="41">
        <f t="shared" si="0"/>
        <v>1.1646757679180888</v>
      </c>
      <c r="D35" s="43"/>
      <c r="E35" s="44"/>
      <c r="F35" s="43"/>
      <c r="G35" s="43"/>
      <c r="H35" s="43"/>
      <c r="I35" s="32"/>
      <c r="J35" s="32"/>
      <c r="K35" s="14"/>
      <c r="L35" s="74"/>
      <c r="M35" s="74"/>
      <c r="N35" s="24"/>
      <c r="O35" s="23"/>
      <c r="P35" s="9"/>
      <c r="Q35" s="9"/>
      <c r="R35" s="9"/>
      <c r="S35" s="9"/>
    </row>
    <row r="36" spans="1:19">
      <c r="A36" s="63">
        <v>145</v>
      </c>
      <c r="B36" s="62">
        <v>1</v>
      </c>
      <c r="C36" s="41">
        <f t="shared" si="0"/>
        <v>1.1646757679180888</v>
      </c>
      <c r="D36" s="43"/>
      <c r="E36" s="44"/>
      <c r="F36" s="43"/>
      <c r="G36" s="43"/>
      <c r="H36" s="43"/>
      <c r="I36" s="32"/>
      <c r="J36" s="32"/>
      <c r="K36" s="14"/>
      <c r="L36" s="74"/>
      <c r="M36" s="74"/>
      <c r="N36" s="24"/>
      <c r="O36" s="23"/>
      <c r="P36" s="9"/>
      <c r="Q36" s="9"/>
      <c r="R36" s="9"/>
      <c r="S36" s="9"/>
    </row>
    <row r="37" spans="1:19">
      <c r="A37" s="63">
        <v>150</v>
      </c>
      <c r="B37" s="62">
        <v>1</v>
      </c>
      <c r="C37" s="41">
        <f t="shared" si="0"/>
        <v>1.1646757679180888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3">
        <v>155</v>
      </c>
      <c r="B38" s="62">
        <v>1</v>
      </c>
      <c r="C38" s="41">
        <f t="shared" si="0"/>
        <v>1.1646757679180888</v>
      </c>
      <c r="D38" s="43"/>
      <c r="E38" s="44"/>
      <c r="F38" s="43"/>
      <c r="G38" s="43"/>
      <c r="H38" s="43"/>
      <c r="I38" s="32"/>
      <c r="J38" s="32"/>
      <c r="K38" s="14"/>
      <c r="L38" s="75"/>
      <c r="M38" s="75"/>
      <c r="N38" s="24"/>
      <c r="O38" s="23"/>
      <c r="P38" s="9"/>
      <c r="Q38" s="9"/>
      <c r="R38" s="9"/>
      <c r="S38" s="9"/>
    </row>
    <row r="39" spans="1:19">
      <c r="A39" s="63">
        <v>160</v>
      </c>
      <c r="B39" s="62">
        <v>1</v>
      </c>
      <c r="C39" s="41">
        <f t="shared" si="0"/>
        <v>1.1646757679180888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3">
        <v>165</v>
      </c>
      <c r="B40" s="62">
        <v>1</v>
      </c>
      <c r="C40" s="41">
        <f t="shared" si="0"/>
        <v>1.1646757679180888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3">
        <v>170</v>
      </c>
      <c r="B41" s="62">
        <v>1</v>
      </c>
      <c r="C41" s="41">
        <f t="shared" si="0"/>
        <v>1.1646757679180888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3">
        <v>175</v>
      </c>
      <c r="B42" s="62">
        <v>1</v>
      </c>
      <c r="C42" s="41">
        <f t="shared" si="0"/>
        <v>1.1646757679180888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3">
        <v>180</v>
      </c>
      <c r="B43" s="62">
        <v>1</v>
      </c>
      <c r="C43" s="41">
        <f t="shared" si="0"/>
        <v>1.1646757679180888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3">
        <v>185</v>
      </c>
      <c r="B44" s="62">
        <v>1</v>
      </c>
      <c r="C44" s="41">
        <f t="shared" si="0"/>
        <v>1.1646757679180888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3">
        <v>190</v>
      </c>
      <c r="B45" s="62">
        <v>2</v>
      </c>
      <c r="C45" s="41">
        <f t="shared" si="0"/>
        <v>2.3293515358361776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3">
        <v>195</v>
      </c>
      <c r="B46" s="62">
        <v>2</v>
      </c>
      <c r="C46" s="41">
        <f t="shared" si="0"/>
        <v>2.3293515358361776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3">
        <v>200</v>
      </c>
      <c r="B47" s="62">
        <v>2</v>
      </c>
      <c r="C47" s="41">
        <f t="shared" si="0"/>
        <v>2.3293515358361776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3">
        <v>205</v>
      </c>
      <c r="B48" s="62">
        <v>2</v>
      </c>
      <c r="C48" s="41">
        <f t="shared" si="0"/>
        <v>2.3293515358361776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3">
        <v>210</v>
      </c>
      <c r="B49" s="62">
        <v>2</v>
      </c>
      <c r="C49" s="41">
        <f t="shared" si="0"/>
        <v>2.3293515358361776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3">
        <v>215</v>
      </c>
      <c r="B50" s="62">
        <v>2</v>
      </c>
      <c r="C50" s="41">
        <f t="shared" si="0"/>
        <v>2.3293515358361776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3">
        <v>220</v>
      </c>
      <c r="B51" s="62">
        <v>2</v>
      </c>
      <c r="C51" s="41">
        <f t="shared" si="0"/>
        <v>2.3293515358361776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3">
        <v>225</v>
      </c>
      <c r="B52" s="62">
        <v>1</v>
      </c>
      <c r="C52" s="41">
        <f t="shared" si="0"/>
        <v>1.1646757679180888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3">
        <v>230</v>
      </c>
      <c r="B53" s="62">
        <v>1</v>
      </c>
      <c r="C53" s="41">
        <f t="shared" si="0"/>
        <v>1.1646757679180888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3">
        <v>235</v>
      </c>
      <c r="B54" s="62">
        <v>1</v>
      </c>
      <c r="C54" s="41">
        <f t="shared" si="0"/>
        <v>1.1646757679180888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3">
        <v>240</v>
      </c>
      <c r="B55" s="62">
        <v>1</v>
      </c>
      <c r="C55" s="41">
        <f t="shared" si="0"/>
        <v>1.1646757679180888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3">
        <v>245</v>
      </c>
      <c r="B56" s="62">
        <v>1</v>
      </c>
      <c r="C56" s="41">
        <f t="shared" si="0"/>
        <v>1.1646757679180888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3">
        <v>250</v>
      </c>
      <c r="B57" s="62">
        <v>1</v>
      </c>
      <c r="C57" s="41">
        <f t="shared" si="0"/>
        <v>1.1646757679180888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3">
        <v>255</v>
      </c>
      <c r="B58" s="62">
        <v>1</v>
      </c>
      <c r="C58" s="41">
        <f t="shared" si="0"/>
        <v>1.1646757679180888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3">
        <v>260</v>
      </c>
      <c r="B59" s="62">
        <v>2</v>
      </c>
      <c r="C59" s="41">
        <f t="shared" si="0"/>
        <v>2.3293515358361776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3">
        <v>265</v>
      </c>
      <c r="B60" s="62">
        <v>2</v>
      </c>
      <c r="C60" s="41">
        <f t="shared" si="0"/>
        <v>2.3293515358361776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3">
        <v>270</v>
      </c>
      <c r="B61" s="62">
        <v>2</v>
      </c>
      <c r="C61" s="41">
        <f t="shared" si="0"/>
        <v>2.3293515358361776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3">
        <v>275</v>
      </c>
      <c r="B62" s="62">
        <v>2</v>
      </c>
      <c r="C62" s="41">
        <f t="shared" si="0"/>
        <v>2.3293515358361776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3">
        <v>280</v>
      </c>
      <c r="B63" s="62">
        <v>2</v>
      </c>
      <c r="C63" s="41">
        <f t="shared" si="0"/>
        <v>2.3293515358361776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3">
        <v>285</v>
      </c>
      <c r="B64" s="62">
        <v>2</v>
      </c>
      <c r="C64" s="41">
        <f t="shared" si="0"/>
        <v>2.3293515358361776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3">
        <v>290</v>
      </c>
      <c r="B65" s="62">
        <v>2</v>
      </c>
      <c r="C65" s="41">
        <f t="shared" si="0"/>
        <v>2.3293515358361776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3">
        <v>295</v>
      </c>
      <c r="B66" s="62">
        <v>2</v>
      </c>
      <c r="C66" s="41">
        <f t="shared" si="0"/>
        <v>2.3293515358361776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3">
        <v>300</v>
      </c>
      <c r="B67" s="62">
        <v>2</v>
      </c>
      <c r="C67" s="41">
        <f t="shared" si="0"/>
        <v>2.3293515358361776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8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3.3399999999999999E-2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47" t="s">
        <v>23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3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4">
        <v>5</v>
      </c>
      <c r="B8" s="62">
        <v>1</v>
      </c>
      <c r="C8" s="41">
        <f t="shared" ref="C8:C67" si="0">B8*($H$2/$G$2)*(273/$F$2)</f>
        <v>1.1646757679180888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3">
        <v>10</v>
      </c>
      <c r="B9" s="62">
        <v>1</v>
      </c>
      <c r="C9" s="41">
        <f t="shared" si="0"/>
        <v>1.1646757679180888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3">
        <v>15</v>
      </c>
      <c r="B10" s="62">
        <v>1</v>
      </c>
      <c r="C10" s="41">
        <f t="shared" si="0"/>
        <v>1.1646757679180888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3">
        <v>20</v>
      </c>
      <c r="B11" s="62">
        <v>1</v>
      </c>
      <c r="C11" s="41">
        <f t="shared" si="0"/>
        <v>1.1646757679180888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3">
        <v>25</v>
      </c>
      <c r="B12" s="62">
        <v>1</v>
      </c>
      <c r="C12" s="41">
        <f t="shared" si="0"/>
        <v>1.1646757679180888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3">
        <v>30</v>
      </c>
      <c r="B13" s="62">
        <v>1</v>
      </c>
      <c r="C13" s="41">
        <f t="shared" si="0"/>
        <v>1.1646757679180888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3">
        <v>35</v>
      </c>
      <c r="B14" s="62">
        <v>1</v>
      </c>
      <c r="C14" s="41">
        <f t="shared" si="0"/>
        <v>1.1646757679180888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3">
        <v>40</v>
      </c>
      <c r="B15" s="62">
        <v>1</v>
      </c>
      <c r="C15" s="41">
        <f t="shared" si="0"/>
        <v>1.1646757679180888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3">
        <v>45</v>
      </c>
      <c r="B16" s="62">
        <v>1</v>
      </c>
      <c r="C16" s="41">
        <f t="shared" si="0"/>
        <v>1.1646757679180888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3">
        <v>50</v>
      </c>
      <c r="B17" s="62">
        <v>2</v>
      </c>
      <c r="C17" s="41">
        <f t="shared" si="0"/>
        <v>2.3293515358361776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3">
        <v>55</v>
      </c>
      <c r="B18" s="62">
        <v>2</v>
      </c>
      <c r="C18" s="41">
        <f t="shared" si="0"/>
        <v>2.3293515358361776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3">
        <v>60</v>
      </c>
      <c r="B19" s="62">
        <v>2</v>
      </c>
      <c r="C19" s="41">
        <f t="shared" si="0"/>
        <v>2.3293515358361776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3">
        <v>65</v>
      </c>
      <c r="B20" s="62">
        <v>2</v>
      </c>
      <c r="C20" s="41">
        <f t="shared" si="0"/>
        <v>2.3293515358361776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3">
        <v>70</v>
      </c>
      <c r="B21" s="62">
        <v>2</v>
      </c>
      <c r="C21" s="41">
        <f t="shared" si="0"/>
        <v>2.3293515358361776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3">
        <v>75</v>
      </c>
      <c r="B22" s="62">
        <v>3</v>
      </c>
      <c r="C22" s="41">
        <f t="shared" si="0"/>
        <v>3.4940273037542662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3">
        <v>80</v>
      </c>
      <c r="B23" s="62">
        <v>3</v>
      </c>
      <c r="C23" s="41">
        <f t="shared" si="0"/>
        <v>3.4940273037542662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3">
        <v>85</v>
      </c>
      <c r="B24" s="62">
        <v>3</v>
      </c>
      <c r="C24" s="41">
        <f t="shared" si="0"/>
        <v>3.4940273037542662</v>
      </c>
      <c r="D24" s="43"/>
      <c r="E24" s="44"/>
      <c r="F24" s="70" t="s">
        <v>26</v>
      </c>
      <c r="G24" s="71"/>
      <c r="H24" s="71"/>
      <c r="I24" s="53" t="s">
        <v>29</v>
      </c>
      <c r="J24" s="48"/>
      <c r="K24" s="7"/>
      <c r="L24" s="7"/>
      <c r="M24" s="8"/>
    </row>
    <row r="25" spans="1:19" ht="17.399999999999999">
      <c r="A25" s="63">
        <v>90</v>
      </c>
      <c r="B25" s="62">
        <v>3</v>
      </c>
      <c r="C25" s="41">
        <f t="shared" si="0"/>
        <v>3.4940273037542662</v>
      </c>
      <c r="D25" s="43"/>
      <c r="E25" s="44"/>
      <c r="F25" s="72"/>
      <c r="G25" s="73"/>
      <c r="H25" s="73"/>
      <c r="I25" s="51" t="s">
        <v>30</v>
      </c>
      <c r="J25" s="49"/>
      <c r="K25" s="9"/>
      <c r="L25" s="9"/>
      <c r="M25" s="10"/>
    </row>
    <row r="26" spans="1:19" ht="17.399999999999999">
      <c r="A26" s="63">
        <v>95</v>
      </c>
      <c r="B26" s="62">
        <v>3</v>
      </c>
      <c r="C26" s="41">
        <f t="shared" si="0"/>
        <v>3.4940273037542662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10"/>
    </row>
    <row r="27" spans="1:19" ht="17.399999999999999">
      <c r="A27" s="63">
        <v>100</v>
      </c>
      <c r="B27" s="62">
        <v>4</v>
      </c>
      <c r="C27" s="41">
        <f t="shared" si="0"/>
        <v>4.6587030716723552</v>
      </c>
      <c r="D27" s="43"/>
      <c r="E27" s="44"/>
      <c r="F27" s="88" t="s">
        <v>5</v>
      </c>
      <c r="G27" s="86">
        <f>($J$2/$I$2)*$K$2</f>
        <v>1.0310434782608693E-2</v>
      </c>
      <c r="H27" s="87" t="s">
        <v>32</v>
      </c>
      <c r="I27" s="52" t="s">
        <v>33</v>
      </c>
      <c r="J27" s="49"/>
      <c r="K27" s="9"/>
      <c r="L27" s="9"/>
      <c r="M27" s="10"/>
    </row>
    <row r="28" spans="1:19" ht="18" thickBot="1">
      <c r="A28" s="63">
        <v>105</v>
      </c>
      <c r="B28" s="62">
        <v>4</v>
      </c>
      <c r="C28" s="41">
        <f t="shared" si="0"/>
        <v>4.6587030716723552</v>
      </c>
      <c r="D28" s="43"/>
      <c r="E28" s="44"/>
      <c r="F28" s="89"/>
      <c r="G28" s="90">
        <f>G27*3600</f>
        <v>37.117565217391295</v>
      </c>
      <c r="H28" s="54" t="s">
        <v>46</v>
      </c>
      <c r="I28" s="91"/>
      <c r="J28" s="91"/>
      <c r="K28" s="92"/>
      <c r="L28" s="93"/>
      <c r="M28" s="12"/>
    </row>
    <row r="29" spans="1:19">
      <c r="A29" s="63">
        <v>110</v>
      </c>
      <c r="B29" s="62">
        <v>4</v>
      </c>
      <c r="C29" s="41">
        <f t="shared" si="0"/>
        <v>4.6587030716723552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3">
        <v>115</v>
      </c>
      <c r="B30" s="62">
        <v>4</v>
      </c>
      <c r="C30" s="41">
        <f t="shared" si="0"/>
        <v>4.6587030716723552</v>
      </c>
      <c r="D30" s="43"/>
      <c r="E30" s="44"/>
      <c r="F30" s="43"/>
      <c r="G30" s="43"/>
      <c r="H30" s="43"/>
      <c r="I30" s="32"/>
      <c r="J30" s="32"/>
      <c r="K30" s="14"/>
      <c r="L30" s="76"/>
      <c r="M30" s="76"/>
      <c r="N30" s="76"/>
      <c r="O30" s="76"/>
      <c r="P30" s="26"/>
      <c r="Q30" s="18"/>
      <c r="R30" s="18"/>
      <c r="S30" s="9"/>
    </row>
    <row r="31" spans="1:19">
      <c r="A31" s="63">
        <v>120</v>
      </c>
      <c r="B31" s="62">
        <v>4</v>
      </c>
      <c r="C31" s="41">
        <f t="shared" si="0"/>
        <v>4.6587030716723552</v>
      </c>
      <c r="D31" s="43"/>
      <c r="E31" s="44"/>
      <c r="F31" s="43"/>
      <c r="G31" s="43"/>
      <c r="H31" s="43"/>
      <c r="I31" s="32"/>
      <c r="J31" s="32"/>
      <c r="K31" s="14"/>
      <c r="L31" s="74"/>
      <c r="M31" s="74"/>
      <c r="N31" s="14"/>
      <c r="O31" s="23"/>
      <c r="P31" s="13"/>
      <c r="Q31" s="9"/>
      <c r="R31" s="9"/>
      <c r="S31" s="9"/>
    </row>
    <row r="32" spans="1:19">
      <c r="A32" s="63">
        <v>125</v>
      </c>
      <c r="B32" s="62">
        <v>4</v>
      </c>
      <c r="C32" s="41">
        <f t="shared" si="0"/>
        <v>4.6587030716723552</v>
      </c>
      <c r="D32" s="43"/>
      <c r="E32" s="44"/>
      <c r="F32" s="43"/>
      <c r="G32" s="43"/>
      <c r="H32" s="43"/>
      <c r="I32" s="32"/>
      <c r="J32" s="32"/>
      <c r="K32" s="14"/>
      <c r="L32" s="74"/>
      <c r="M32" s="74"/>
      <c r="N32" s="14"/>
      <c r="O32" s="23"/>
      <c r="P32" s="9"/>
      <c r="Q32" s="9"/>
      <c r="R32" s="9"/>
      <c r="S32" s="9"/>
    </row>
    <row r="33" spans="1:19">
      <c r="A33" s="63">
        <v>130</v>
      </c>
      <c r="B33" s="62">
        <v>4</v>
      </c>
      <c r="C33" s="41">
        <f t="shared" si="0"/>
        <v>4.6587030716723552</v>
      </c>
      <c r="D33" s="43"/>
      <c r="E33" s="44"/>
      <c r="F33" s="43"/>
      <c r="G33" s="43"/>
      <c r="H33" s="43"/>
      <c r="I33" s="32"/>
      <c r="J33" s="32"/>
      <c r="K33" s="14"/>
      <c r="L33" s="74"/>
      <c r="M33" s="74"/>
      <c r="N33" s="14"/>
      <c r="O33" s="23"/>
      <c r="P33" s="9"/>
      <c r="Q33" s="9"/>
      <c r="R33" s="9"/>
      <c r="S33" s="9"/>
    </row>
    <row r="34" spans="1:19">
      <c r="A34" s="63">
        <v>135</v>
      </c>
      <c r="B34" s="62">
        <v>4</v>
      </c>
      <c r="C34" s="41">
        <f t="shared" si="0"/>
        <v>4.6587030716723552</v>
      </c>
      <c r="D34" s="43"/>
      <c r="E34" s="44"/>
      <c r="F34" s="43"/>
      <c r="G34" s="43"/>
      <c r="H34" s="43"/>
      <c r="I34" s="32"/>
      <c r="J34" s="32"/>
      <c r="K34" s="14"/>
      <c r="L34" s="74"/>
      <c r="M34" s="74"/>
      <c r="N34" s="14"/>
      <c r="O34" s="23"/>
      <c r="P34" s="9"/>
      <c r="Q34" s="9"/>
      <c r="R34" s="9"/>
      <c r="S34" s="9"/>
    </row>
    <row r="35" spans="1:19">
      <c r="A35" s="63">
        <v>140</v>
      </c>
      <c r="B35" s="62">
        <v>5</v>
      </c>
      <c r="C35" s="41">
        <f t="shared" si="0"/>
        <v>5.8233788395904433</v>
      </c>
      <c r="D35" s="43"/>
      <c r="E35" s="44"/>
      <c r="F35" s="43"/>
      <c r="G35" s="43"/>
      <c r="H35" s="43"/>
      <c r="I35" s="32"/>
      <c r="J35" s="32"/>
      <c r="K35" s="14"/>
      <c r="L35" s="74"/>
      <c r="M35" s="74"/>
      <c r="N35" s="24"/>
      <c r="O35" s="23"/>
      <c r="P35" s="9"/>
      <c r="Q35" s="9"/>
      <c r="R35" s="9"/>
      <c r="S35" s="9"/>
    </row>
    <row r="36" spans="1:19">
      <c r="A36" s="63">
        <v>145</v>
      </c>
      <c r="B36" s="62">
        <v>5</v>
      </c>
      <c r="C36" s="41">
        <f t="shared" si="0"/>
        <v>5.8233788395904433</v>
      </c>
      <c r="D36" s="43"/>
      <c r="E36" s="44"/>
      <c r="F36" s="43"/>
      <c r="G36" s="43"/>
      <c r="H36" s="43"/>
      <c r="I36" s="32"/>
      <c r="J36" s="32"/>
      <c r="K36" s="14"/>
      <c r="L36" s="74"/>
      <c r="M36" s="74"/>
      <c r="N36" s="24"/>
      <c r="O36" s="23"/>
      <c r="P36" s="9"/>
      <c r="Q36" s="9"/>
      <c r="R36" s="9"/>
      <c r="S36" s="9"/>
    </row>
    <row r="37" spans="1:19">
      <c r="A37" s="63">
        <v>150</v>
      </c>
      <c r="B37" s="62">
        <v>5</v>
      </c>
      <c r="C37" s="41">
        <f t="shared" si="0"/>
        <v>5.8233788395904433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3">
        <v>155</v>
      </c>
      <c r="B38" s="62">
        <v>5</v>
      </c>
      <c r="C38" s="41">
        <f t="shared" si="0"/>
        <v>5.8233788395904433</v>
      </c>
      <c r="D38" s="43"/>
      <c r="E38" s="44"/>
      <c r="F38" s="43"/>
      <c r="G38" s="43"/>
      <c r="H38" s="43"/>
      <c r="I38" s="32"/>
      <c r="J38" s="32"/>
      <c r="K38" s="14"/>
      <c r="L38" s="75"/>
      <c r="M38" s="75"/>
      <c r="N38" s="24"/>
      <c r="O38" s="23"/>
      <c r="P38" s="9"/>
      <c r="Q38" s="9"/>
      <c r="R38" s="9"/>
      <c r="S38" s="9"/>
    </row>
    <row r="39" spans="1:19">
      <c r="A39" s="63">
        <v>160</v>
      </c>
      <c r="B39" s="62">
        <v>7</v>
      </c>
      <c r="C39" s="41">
        <f t="shared" si="0"/>
        <v>8.1527303754266214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3">
        <v>165</v>
      </c>
      <c r="B40" s="62">
        <v>7</v>
      </c>
      <c r="C40" s="41">
        <f t="shared" si="0"/>
        <v>8.1527303754266214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3">
        <v>170</v>
      </c>
      <c r="B41" s="62">
        <v>7</v>
      </c>
      <c r="C41" s="41">
        <f t="shared" si="0"/>
        <v>8.1527303754266214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3">
        <v>175</v>
      </c>
      <c r="B42" s="62">
        <v>8</v>
      </c>
      <c r="C42" s="41">
        <f t="shared" si="0"/>
        <v>9.3174061433447104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3">
        <v>180</v>
      </c>
      <c r="B43" s="62">
        <v>8</v>
      </c>
      <c r="C43" s="41">
        <f t="shared" si="0"/>
        <v>9.3174061433447104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3">
        <v>185</v>
      </c>
      <c r="B44" s="62">
        <v>8</v>
      </c>
      <c r="C44" s="41">
        <f t="shared" si="0"/>
        <v>9.3174061433447104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3">
        <v>190</v>
      </c>
      <c r="B45" s="62">
        <v>8</v>
      </c>
      <c r="C45" s="41">
        <f t="shared" si="0"/>
        <v>9.3174061433447104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3">
        <v>195</v>
      </c>
      <c r="B46" s="62">
        <v>8</v>
      </c>
      <c r="C46" s="41">
        <f t="shared" si="0"/>
        <v>9.3174061433447104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3">
        <v>200</v>
      </c>
      <c r="B47" s="62">
        <v>8</v>
      </c>
      <c r="C47" s="41">
        <f t="shared" si="0"/>
        <v>9.3174061433447104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3">
        <v>205</v>
      </c>
      <c r="B48" s="62">
        <v>7</v>
      </c>
      <c r="C48" s="41">
        <f t="shared" si="0"/>
        <v>8.1527303754266214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3">
        <v>210</v>
      </c>
      <c r="B49" s="62">
        <v>7</v>
      </c>
      <c r="C49" s="41">
        <f t="shared" si="0"/>
        <v>8.1527303754266214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3">
        <v>215</v>
      </c>
      <c r="B50" s="62">
        <v>7</v>
      </c>
      <c r="C50" s="41">
        <f t="shared" si="0"/>
        <v>8.1527303754266214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3">
        <v>220</v>
      </c>
      <c r="B51" s="62">
        <v>7</v>
      </c>
      <c r="C51" s="41">
        <f t="shared" si="0"/>
        <v>8.1527303754266214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3">
        <v>225</v>
      </c>
      <c r="B52" s="62">
        <v>7</v>
      </c>
      <c r="C52" s="41">
        <f t="shared" si="0"/>
        <v>8.1527303754266214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3">
        <v>230</v>
      </c>
      <c r="B53" s="62">
        <v>7</v>
      </c>
      <c r="C53" s="41">
        <f t="shared" si="0"/>
        <v>8.1527303754266214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3">
        <v>235</v>
      </c>
      <c r="B54" s="62">
        <v>7</v>
      </c>
      <c r="C54" s="41">
        <f t="shared" si="0"/>
        <v>8.1527303754266214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3">
        <v>240</v>
      </c>
      <c r="B55" s="62">
        <v>7</v>
      </c>
      <c r="C55" s="41">
        <f t="shared" si="0"/>
        <v>8.1527303754266214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3">
        <v>245</v>
      </c>
      <c r="B56" s="62">
        <v>7</v>
      </c>
      <c r="C56" s="41">
        <f t="shared" si="0"/>
        <v>8.1527303754266214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3">
        <v>250</v>
      </c>
      <c r="B57" s="62">
        <v>7</v>
      </c>
      <c r="C57" s="41">
        <f t="shared" si="0"/>
        <v>8.1527303754266214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3">
        <v>255</v>
      </c>
      <c r="B58" s="62">
        <v>7</v>
      </c>
      <c r="C58" s="41">
        <f t="shared" si="0"/>
        <v>8.1527303754266214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3">
        <v>260</v>
      </c>
      <c r="B59" s="62">
        <v>8</v>
      </c>
      <c r="C59" s="41">
        <f t="shared" si="0"/>
        <v>9.3174061433447104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3">
        <v>265</v>
      </c>
      <c r="B60" s="62">
        <v>8</v>
      </c>
      <c r="C60" s="41">
        <f t="shared" si="0"/>
        <v>9.3174061433447104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3">
        <v>270</v>
      </c>
      <c r="B61" s="62">
        <v>8</v>
      </c>
      <c r="C61" s="41">
        <f t="shared" si="0"/>
        <v>9.3174061433447104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3">
        <v>275</v>
      </c>
      <c r="B62" s="62">
        <v>8</v>
      </c>
      <c r="C62" s="41">
        <f t="shared" si="0"/>
        <v>9.3174061433447104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3">
        <v>280</v>
      </c>
      <c r="B63" s="62">
        <v>8</v>
      </c>
      <c r="C63" s="41">
        <f t="shared" si="0"/>
        <v>9.3174061433447104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3">
        <v>285</v>
      </c>
      <c r="B64" s="62">
        <v>8</v>
      </c>
      <c r="C64" s="41">
        <f t="shared" si="0"/>
        <v>9.3174061433447104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3">
        <v>290</v>
      </c>
      <c r="B65" s="62">
        <v>8</v>
      </c>
      <c r="C65" s="41">
        <f t="shared" si="0"/>
        <v>9.3174061433447104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3">
        <v>295</v>
      </c>
      <c r="B66" s="62">
        <v>8</v>
      </c>
      <c r="C66" s="41">
        <f t="shared" si="0"/>
        <v>9.3174061433447104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3">
        <v>300</v>
      </c>
      <c r="B67" s="62">
        <v>8</v>
      </c>
      <c r="C67" s="41">
        <f t="shared" si="0"/>
        <v>9.3174061433447104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6.1000000000000004E-3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47" t="s">
        <v>23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3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4">
        <v>5</v>
      </c>
      <c r="B8" s="62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3">
        <v>10</v>
      </c>
      <c r="B9" s="62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3">
        <v>15</v>
      </c>
      <c r="B10" s="62">
        <v>0</v>
      </c>
      <c r="C10" s="41">
        <f t="shared" si="0"/>
        <v>0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3">
        <v>20</v>
      </c>
      <c r="B11" s="62">
        <v>1</v>
      </c>
      <c r="C11" s="41">
        <f t="shared" si="0"/>
        <v>1.1646757679180888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3">
        <v>25</v>
      </c>
      <c r="B12" s="62">
        <v>1</v>
      </c>
      <c r="C12" s="41">
        <f t="shared" si="0"/>
        <v>1.1646757679180888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3">
        <v>30</v>
      </c>
      <c r="B13" s="62">
        <v>1</v>
      </c>
      <c r="C13" s="41">
        <f t="shared" si="0"/>
        <v>1.1646757679180888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3">
        <v>35</v>
      </c>
      <c r="B14" s="62">
        <v>1</v>
      </c>
      <c r="C14" s="41">
        <f t="shared" si="0"/>
        <v>1.1646757679180888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3">
        <v>40</v>
      </c>
      <c r="B15" s="62">
        <v>2</v>
      </c>
      <c r="C15" s="41">
        <f t="shared" si="0"/>
        <v>2.3293515358361776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3">
        <v>45</v>
      </c>
      <c r="B16" s="62">
        <v>2</v>
      </c>
      <c r="C16" s="41">
        <f t="shared" si="0"/>
        <v>2.3293515358361776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3">
        <v>50</v>
      </c>
      <c r="B17" s="62">
        <v>2</v>
      </c>
      <c r="C17" s="41">
        <f t="shared" si="0"/>
        <v>2.3293515358361776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3">
        <v>55</v>
      </c>
      <c r="B18" s="62">
        <v>2</v>
      </c>
      <c r="C18" s="41">
        <f t="shared" si="0"/>
        <v>2.3293515358361776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3">
        <v>60</v>
      </c>
      <c r="B19" s="62">
        <v>2</v>
      </c>
      <c r="C19" s="41">
        <f t="shared" si="0"/>
        <v>2.3293515358361776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3">
        <v>65</v>
      </c>
      <c r="B20" s="62">
        <v>2</v>
      </c>
      <c r="C20" s="41">
        <f t="shared" si="0"/>
        <v>2.3293515358361776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3">
        <v>70</v>
      </c>
      <c r="B21" s="62">
        <v>2</v>
      </c>
      <c r="C21" s="41">
        <f t="shared" si="0"/>
        <v>2.3293515358361776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3">
        <v>75</v>
      </c>
      <c r="B22" s="62">
        <v>2</v>
      </c>
      <c r="C22" s="41">
        <f t="shared" si="0"/>
        <v>2.3293515358361776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3">
        <v>80</v>
      </c>
      <c r="B23" s="62">
        <v>4</v>
      </c>
      <c r="C23" s="41">
        <f t="shared" si="0"/>
        <v>4.6587030716723552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3">
        <v>85</v>
      </c>
      <c r="B24" s="62">
        <v>4</v>
      </c>
      <c r="C24" s="41">
        <f t="shared" si="0"/>
        <v>4.6587030716723552</v>
      </c>
      <c r="D24" s="43"/>
      <c r="E24" s="44"/>
      <c r="F24" s="70" t="s">
        <v>26</v>
      </c>
      <c r="G24" s="71"/>
      <c r="H24" s="71"/>
      <c r="I24" s="53" t="s">
        <v>29</v>
      </c>
      <c r="J24" s="48"/>
      <c r="K24" s="7"/>
      <c r="L24" s="7"/>
      <c r="M24" s="8"/>
    </row>
    <row r="25" spans="1:19" ht="17.399999999999999">
      <c r="A25" s="63">
        <v>90</v>
      </c>
      <c r="B25" s="62">
        <v>4</v>
      </c>
      <c r="C25" s="41">
        <f t="shared" si="0"/>
        <v>4.6587030716723552</v>
      </c>
      <c r="D25" s="43"/>
      <c r="E25" s="44"/>
      <c r="F25" s="72"/>
      <c r="G25" s="73"/>
      <c r="H25" s="73"/>
      <c r="I25" s="51" t="s">
        <v>30</v>
      </c>
      <c r="J25" s="49"/>
      <c r="K25" s="9"/>
      <c r="L25" s="9"/>
      <c r="M25" s="10"/>
    </row>
    <row r="26" spans="1:19" ht="17.399999999999999">
      <c r="A26" s="63">
        <v>95</v>
      </c>
      <c r="B26" s="62">
        <v>4</v>
      </c>
      <c r="C26" s="41">
        <f t="shared" si="0"/>
        <v>4.6587030716723552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10"/>
    </row>
    <row r="27" spans="1:19" ht="17.399999999999999">
      <c r="A27" s="63">
        <v>100</v>
      </c>
      <c r="B27" s="62">
        <v>4</v>
      </c>
      <c r="C27" s="41">
        <f t="shared" si="0"/>
        <v>4.6587030716723552</v>
      </c>
      <c r="D27" s="43"/>
      <c r="E27" s="44"/>
      <c r="F27" s="88" t="s">
        <v>5</v>
      </c>
      <c r="G27" s="86">
        <f>($J$2/$I$2)*$K$2</f>
        <v>1.8830434782608693E-3</v>
      </c>
      <c r="H27" s="87" t="s">
        <v>32</v>
      </c>
      <c r="I27" s="52" t="s">
        <v>33</v>
      </c>
      <c r="J27" s="49"/>
      <c r="K27" s="9"/>
      <c r="L27" s="9"/>
      <c r="M27" s="10"/>
    </row>
    <row r="28" spans="1:19" ht="18" thickBot="1">
      <c r="A28" s="63">
        <v>105</v>
      </c>
      <c r="B28" s="62">
        <v>4</v>
      </c>
      <c r="C28" s="41">
        <f t="shared" si="0"/>
        <v>4.6587030716723552</v>
      </c>
      <c r="D28" s="43"/>
      <c r="E28" s="44"/>
      <c r="F28" s="89"/>
      <c r="G28" s="90">
        <f>G27*3600</f>
        <v>6.7789565217391292</v>
      </c>
      <c r="H28" s="54" t="s">
        <v>46</v>
      </c>
      <c r="I28" s="91"/>
      <c r="J28" s="91"/>
      <c r="K28" s="92"/>
      <c r="L28" s="93"/>
      <c r="M28" s="12"/>
    </row>
    <row r="29" spans="1:19">
      <c r="A29" s="63">
        <v>110</v>
      </c>
      <c r="B29" s="62">
        <v>4</v>
      </c>
      <c r="C29" s="41">
        <f t="shared" si="0"/>
        <v>4.6587030716723552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3">
        <v>115</v>
      </c>
      <c r="B30" s="62">
        <v>4</v>
      </c>
      <c r="C30" s="41">
        <f t="shared" si="0"/>
        <v>4.6587030716723552</v>
      </c>
      <c r="D30" s="43"/>
      <c r="E30" s="44"/>
      <c r="F30" s="43"/>
      <c r="G30" s="43"/>
      <c r="H30" s="43"/>
      <c r="I30" s="32"/>
      <c r="J30" s="32"/>
      <c r="K30" s="14"/>
      <c r="L30" s="76"/>
      <c r="M30" s="76"/>
      <c r="N30" s="76"/>
      <c r="O30" s="76"/>
      <c r="P30" s="26"/>
      <c r="Q30" s="18"/>
      <c r="R30" s="18"/>
      <c r="S30" s="9"/>
    </row>
    <row r="31" spans="1:19">
      <c r="A31" s="63">
        <v>120</v>
      </c>
      <c r="B31" s="62">
        <v>4</v>
      </c>
      <c r="C31" s="41">
        <f t="shared" si="0"/>
        <v>4.6587030716723552</v>
      </c>
      <c r="D31" s="43"/>
      <c r="E31" s="44"/>
      <c r="F31" s="43"/>
      <c r="G31" s="43"/>
      <c r="H31" s="43"/>
      <c r="I31" s="32"/>
      <c r="J31" s="32"/>
      <c r="K31" s="14"/>
      <c r="L31" s="74"/>
      <c r="M31" s="74"/>
      <c r="N31" s="14"/>
      <c r="O31" s="23"/>
      <c r="P31" s="13"/>
      <c r="Q31" s="9"/>
      <c r="R31" s="9"/>
      <c r="S31" s="9"/>
    </row>
    <row r="32" spans="1:19">
      <c r="A32" s="63">
        <v>125</v>
      </c>
      <c r="B32" s="62">
        <v>4</v>
      </c>
      <c r="C32" s="41">
        <f t="shared" si="0"/>
        <v>4.6587030716723552</v>
      </c>
      <c r="D32" s="43"/>
      <c r="E32" s="44"/>
      <c r="F32" s="43"/>
      <c r="G32" s="43"/>
      <c r="H32" s="43"/>
      <c r="I32" s="32"/>
      <c r="J32" s="32"/>
      <c r="K32" s="14"/>
      <c r="L32" s="74"/>
      <c r="M32" s="74"/>
      <c r="N32" s="14"/>
      <c r="O32" s="23"/>
      <c r="P32" s="9"/>
      <c r="Q32" s="9"/>
      <c r="R32" s="9"/>
      <c r="S32" s="9"/>
    </row>
    <row r="33" spans="1:19">
      <c r="A33" s="63">
        <v>130</v>
      </c>
      <c r="B33" s="62">
        <v>4</v>
      </c>
      <c r="C33" s="41">
        <f t="shared" si="0"/>
        <v>4.6587030716723552</v>
      </c>
      <c r="D33" s="43"/>
      <c r="E33" s="44"/>
      <c r="F33" s="43"/>
      <c r="G33" s="43"/>
      <c r="H33" s="43"/>
      <c r="I33" s="32"/>
      <c r="J33" s="32"/>
      <c r="K33" s="14"/>
      <c r="L33" s="74"/>
      <c r="M33" s="74"/>
      <c r="N33" s="14"/>
      <c r="O33" s="23"/>
      <c r="P33" s="9"/>
      <c r="Q33" s="9"/>
      <c r="R33" s="9"/>
      <c r="S33" s="9"/>
    </row>
    <row r="34" spans="1:19">
      <c r="A34" s="63">
        <v>135</v>
      </c>
      <c r="B34" s="62">
        <v>4</v>
      </c>
      <c r="C34" s="41">
        <f t="shared" si="0"/>
        <v>4.6587030716723552</v>
      </c>
      <c r="D34" s="43"/>
      <c r="E34" s="44"/>
      <c r="F34" s="43"/>
      <c r="G34" s="43"/>
      <c r="H34" s="43"/>
      <c r="I34" s="32"/>
      <c r="J34" s="32"/>
      <c r="K34" s="14"/>
      <c r="L34" s="74"/>
      <c r="M34" s="74"/>
      <c r="N34" s="14"/>
      <c r="O34" s="23"/>
      <c r="P34" s="9"/>
      <c r="Q34" s="9"/>
      <c r="R34" s="9"/>
      <c r="S34" s="9"/>
    </row>
    <row r="35" spans="1:19">
      <c r="A35" s="63">
        <v>140</v>
      </c>
      <c r="B35" s="62">
        <v>3</v>
      </c>
      <c r="C35" s="41">
        <f t="shared" si="0"/>
        <v>3.4940273037542662</v>
      </c>
      <c r="D35" s="43"/>
      <c r="E35" s="44"/>
      <c r="F35" s="43"/>
      <c r="G35" s="43"/>
      <c r="H35" s="43"/>
      <c r="I35" s="32"/>
      <c r="J35" s="32"/>
      <c r="K35" s="14"/>
      <c r="L35" s="74"/>
      <c r="M35" s="74"/>
      <c r="N35" s="24"/>
      <c r="O35" s="23"/>
      <c r="P35" s="9"/>
      <c r="Q35" s="9"/>
      <c r="R35" s="9"/>
      <c r="S35" s="9"/>
    </row>
    <row r="36" spans="1:19">
      <c r="A36" s="63">
        <v>145</v>
      </c>
      <c r="B36" s="62">
        <v>3</v>
      </c>
      <c r="C36" s="41">
        <f t="shared" si="0"/>
        <v>3.4940273037542662</v>
      </c>
      <c r="D36" s="43"/>
      <c r="E36" s="44"/>
      <c r="F36" s="43"/>
      <c r="G36" s="43"/>
      <c r="H36" s="43"/>
      <c r="I36" s="32"/>
      <c r="J36" s="32"/>
      <c r="K36" s="14"/>
      <c r="L36" s="74"/>
      <c r="M36" s="74"/>
      <c r="N36" s="24"/>
      <c r="O36" s="23"/>
      <c r="P36" s="9"/>
      <c r="Q36" s="9"/>
      <c r="R36" s="9"/>
      <c r="S36" s="9"/>
    </row>
    <row r="37" spans="1:19">
      <c r="A37" s="63">
        <v>150</v>
      </c>
      <c r="B37" s="62">
        <v>3</v>
      </c>
      <c r="C37" s="41">
        <f t="shared" si="0"/>
        <v>3.4940273037542662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3">
        <v>155</v>
      </c>
      <c r="B38" s="62">
        <v>3</v>
      </c>
      <c r="C38" s="41">
        <f t="shared" si="0"/>
        <v>3.4940273037542662</v>
      </c>
      <c r="D38" s="43"/>
      <c r="E38" s="44"/>
      <c r="F38" s="43"/>
      <c r="G38" s="43"/>
      <c r="H38" s="43"/>
      <c r="I38" s="32"/>
      <c r="J38" s="32"/>
      <c r="K38" s="14"/>
      <c r="L38" s="75"/>
      <c r="M38" s="75"/>
      <c r="N38" s="24"/>
      <c r="O38" s="23"/>
      <c r="P38" s="9"/>
      <c r="Q38" s="9"/>
      <c r="R38" s="9"/>
      <c r="S38" s="9"/>
    </row>
    <row r="39" spans="1:19">
      <c r="A39" s="63">
        <v>160</v>
      </c>
      <c r="B39" s="62">
        <v>3</v>
      </c>
      <c r="C39" s="41">
        <f t="shared" si="0"/>
        <v>3.4940273037542662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3">
        <v>165</v>
      </c>
      <c r="B40" s="62">
        <v>3</v>
      </c>
      <c r="C40" s="41">
        <f t="shared" si="0"/>
        <v>3.4940273037542662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3">
        <v>170</v>
      </c>
      <c r="B41" s="62">
        <v>3</v>
      </c>
      <c r="C41" s="41">
        <f t="shared" si="0"/>
        <v>3.4940273037542662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3">
        <v>175</v>
      </c>
      <c r="B42" s="62">
        <v>3</v>
      </c>
      <c r="C42" s="41">
        <f t="shared" si="0"/>
        <v>3.4940273037542662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3">
        <v>180</v>
      </c>
      <c r="B43" s="62">
        <v>3</v>
      </c>
      <c r="C43" s="41">
        <f t="shared" si="0"/>
        <v>3.4940273037542662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3">
        <v>185</v>
      </c>
      <c r="B44" s="62">
        <v>3</v>
      </c>
      <c r="C44" s="41">
        <f t="shared" si="0"/>
        <v>3.4940273037542662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3">
        <v>190</v>
      </c>
      <c r="B45" s="62">
        <v>3</v>
      </c>
      <c r="C45" s="41">
        <f t="shared" si="0"/>
        <v>3.4940273037542662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3">
        <v>195</v>
      </c>
      <c r="B46" s="62">
        <v>3</v>
      </c>
      <c r="C46" s="41">
        <f t="shared" si="0"/>
        <v>3.4940273037542662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3">
        <v>200</v>
      </c>
      <c r="B47" s="62">
        <v>2</v>
      </c>
      <c r="C47" s="41">
        <f t="shared" si="0"/>
        <v>2.3293515358361776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3">
        <v>205</v>
      </c>
      <c r="B48" s="62">
        <v>2</v>
      </c>
      <c r="C48" s="41">
        <f t="shared" si="0"/>
        <v>2.3293515358361776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3">
        <v>210</v>
      </c>
      <c r="B49" s="62">
        <v>2</v>
      </c>
      <c r="C49" s="41">
        <f t="shared" si="0"/>
        <v>2.3293515358361776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3">
        <v>215</v>
      </c>
      <c r="B50" s="62">
        <v>2</v>
      </c>
      <c r="C50" s="41">
        <f t="shared" si="0"/>
        <v>2.3293515358361776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3">
        <v>220</v>
      </c>
      <c r="B51" s="62">
        <v>2</v>
      </c>
      <c r="C51" s="41">
        <f t="shared" si="0"/>
        <v>2.3293515358361776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3">
        <v>225</v>
      </c>
      <c r="B52" s="62">
        <v>2</v>
      </c>
      <c r="C52" s="41">
        <f t="shared" si="0"/>
        <v>2.3293515358361776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3">
        <v>230</v>
      </c>
      <c r="B53" s="62">
        <v>2</v>
      </c>
      <c r="C53" s="41">
        <f t="shared" si="0"/>
        <v>2.3293515358361776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3">
        <v>235</v>
      </c>
      <c r="B54" s="62">
        <v>3</v>
      </c>
      <c r="C54" s="41">
        <f t="shared" si="0"/>
        <v>3.4940273037542662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3">
        <v>240</v>
      </c>
      <c r="B55" s="62">
        <v>3</v>
      </c>
      <c r="C55" s="41">
        <f t="shared" si="0"/>
        <v>3.4940273037542662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3">
        <v>245</v>
      </c>
      <c r="B56" s="62">
        <v>3</v>
      </c>
      <c r="C56" s="41">
        <f t="shared" si="0"/>
        <v>3.4940273037542662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3">
        <v>250</v>
      </c>
      <c r="B57" s="62">
        <v>3</v>
      </c>
      <c r="C57" s="41">
        <f t="shared" si="0"/>
        <v>3.4940273037542662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3">
        <v>255</v>
      </c>
      <c r="B58" s="62">
        <v>3</v>
      </c>
      <c r="C58" s="41">
        <f t="shared" si="0"/>
        <v>3.4940273037542662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3">
        <v>260</v>
      </c>
      <c r="B59" s="62">
        <v>3</v>
      </c>
      <c r="C59" s="41">
        <f t="shared" si="0"/>
        <v>3.4940273037542662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3">
        <v>265</v>
      </c>
      <c r="B60" s="62">
        <v>3</v>
      </c>
      <c r="C60" s="41">
        <f t="shared" si="0"/>
        <v>3.4940273037542662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3">
        <v>270</v>
      </c>
      <c r="B61" s="62">
        <v>3</v>
      </c>
      <c r="C61" s="41">
        <f t="shared" si="0"/>
        <v>3.4940273037542662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3">
        <v>275</v>
      </c>
      <c r="B62" s="62">
        <v>3</v>
      </c>
      <c r="C62" s="41">
        <f t="shared" si="0"/>
        <v>3.4940273037542662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3">
        <v>280</v>
      </c>
      <c r="B63" s="62">
        <v>3</v>
      </c>
      <c r="C63" s="41">
        <f t="shared" si="0"/>
        <v>3.4940273037542662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3">
        <v>285</v>
      </c>
      <c r="B64" s="62">
        <v>3</v>
      </c>
      <c r="C64" s="41">
        <f t="shared" si="0"/>
        <v>3.4940273037542662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3">
        <v>290</v>
      </c>
      <c r="B65" s="62">
        <v>3</v>
      </c>
      <c r="C65" s="41">
        <f t="shared" si="0"/>
        <v>3.4940273037542662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3">
        <v>295</v>
      </c>
      <c r="B66" s="62">
        <v>3</v>
      </c>
      <c r="C66" s="41">
        <f t="shared" si="0"/>
        <v>3.4940273037542662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3">
        <v>300</v>
      </c>
      <c r="B67" s="62">
        <v>3</v>
      </c>
      <c r="C67" s="41">
        <f t="shared" si="0"/>
        <v>3.4940273037542662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2.9999999999999997E-4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47" t="s">
        <v>23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3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4">
        <v>5</v>
      </c>
      <c r="B8" s="69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3">
        <v>10</v>
      </c>
      <c r="B9" s="69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3">
        <v>15</v>
      </c>
      <c r="B10" s="69">
        <v>0</v>
      </c>
      <c r="C10" s="41">
        <f t="shared" si="0"/>
        <v>0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3">
        <v>20</v>
      </c>
      <c r="B11" s="69">
        <v>0</v>
      </c>
      <c r="C11" s="41">
        <f t="shared" si="0"/>
        <v>0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3">
        <v>25</v>
      </c>
      <c r="B12" s="69">
        <v>0</v>
      </c>
      <c r="C12" s="41">
        <f t="shared" si="0"/>
        <v>0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3">
        <v>30</v>
      </c>
      <c r="B13" s="69">
        <v>0</v>
      </c>
      <c r="C13" s="41">
        <f t="shared" si="0"/>
        <v>0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3">
        <v>35</v>
      </c>
      <c r="B14" s="69">
        <v>0</v>
      </c>
      <c r="C14" s="41">
        <f t="shared" si="0"/>
        <v>0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3">
        <v>40</v>
      </c>
      <c r="B15" s="69">
        <v>0</v>
      </c>
      <c r="C15" s="41">
        <f t="shared" si="0"/>
        <v>0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3">
        <v>45</v>
      </c>
      <c r="B16" s="69">
        <v>0</v>
      </c>
      <c r="C16" s="41">
        <f t="shared" si="0"/>
        <v>0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3">
        <v>50</v>
      </c>
      <c r="B17" s="69">
        <v>0</v>
      </c>
      <c r="C17" s="41">
        <f t="shared" si="0"/>
        <v>0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3">
        <v>55</v>
      </c>
      <c r="B18" s="69">
        <v>0</v>
      </c>
      <c r="C18" s="41">
        <f t="shared" si="0"/>
        <v>0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3">
        <v>60</v>
      </c>
      <c r="B19" s="69">
        <v>0</v>
      </c>
      <c r="C19" s="41">
        <f t="shared" si="0"/>
        <v>0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3">
        <v>65</v>
      </c>
      <c r="B20" s="69">
        <v>0</v>
      </c>
      <c r="C20" s="41">
        <f t="shared" si="0"/>
        <v>0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3">
        <v>70</v>
      </c>
      <c r="B21" s="69">
        <v>0</v>
      </c>
      <c r="C21" s="41">
        <f t="shared" si="0"/>
        <v>0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3">
        <v>75</v>
      </c>
      <c r="B22" s="69">
        <v>0</v>
      </c>
      <c r="C22" s="41">
        <f t="shared" si="0"/>
        <v>0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3">
        <v>80</v>
      </c>
      <c r="B23" s="69">
        <v>0</v>
      </c>
      <c r="C23" s="41">
        <f t="shared" si="0"/>
        <v>0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3">
        <v>85</v>
      </c>
      <c r="B24" s="69">
        <v>0</v>
      </c>
      <c r="C24" s="41">
        <f t="shared" si="0"/>
        <v>0</v>
      </c>
      <c r="D24" s="43"/>
      <c r="E24" s="44"/>
      <c r="F24" s="70" t="s">
        <v>26</v>
      </c>
      <c r="G24" s="71"/>
      <c r="H24" s="71"/>
      <c r="I24" s="53" t="s">
        <v>29</v>
      </c>
      <c r="J24" s="48"/>
      <c r="K24" s="7"/>
      <c r="L24" s="7"/>
      <c r="M24" s="8"/>
    </row>
    <row r="25" spans="1:19" ht="17.399999999999999">
      <c r="A25" s="63">
        <v>90</v>
      </c>
      <c r="B25" s="69">
        <v>0</v>
      </c>
      <c r="C25" s="41">
        <f t="shared" si="0"/>
        <v>0</v>
      </c>
      <c r="D25" s="43"/>
      <c r="E25" s="44"/>
      <c r="F25" s="72"/>
      <c r="G25" s="73"/>
      <c r="H25" s="73"/>
      <c r="I25" s="51" t="s">
        <v>30</v>
      </c>
      <c r="J25" s="49"/>
      <c r="K25" s="9"/>
      <c r="L25" s="9"/>
      <c r="M25" s="10"/>
    </row>
    <row r="26" spans="1:19" ht="17.399999999999999">
      <c r="A26" s="63">
        <v>95</v>
      </c>
      <c r="B26" s="69">
        <v>0</v>
      </c>
      <c r="C26" s="41">
        <f t="shared" si="0"/>
        <v>0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10"/>
    </row>
    <row r="27" spans="1:19" ht="17.399999999999999">
      <c r="A27" s="63">
        <v>100</v>
      </c>
      <c r="B27" s="69">
        <v>0</v>
      </c>
      <c r="C27" s="41">
        <f t="shared" si="0"/>
        <v>0</v>
      </c>
      <c r="D27" s="43"/>
      <c r="E27" s="44"/>
      <c r="F27" s="88" t="s">
        <v>5</v>
      </c>
      <c r="G27" s="86">
        <f>($J$2/$I$2)*$K$2</f>
        <v>9.2608695652173891E-5</v>
      </c>
      <c r="H27" s="87" t="s">
        <v>32</v>
      </c>
      <c r="I27" s="52" t="s">
        <v>33</v>
      </c>
      <c r="J27" s="49"/>
      <c r="K27" s="9"/>
      <c r="L27" s="9"/>
      <c r="M27" s="10"/>
    </row>
    <row r="28" spans="1:19" ht="18" thickBot="1">
      <c r="A28" s="63">
        <v>105</v>
      </c>
      <c r="B28" s="69">
        <v>0</v>
      </c>
      <c r="C28" s="41">
        <f t="shared" si="0"/>
        <v>0</v>
      </c>
      <c r="D28" s="43"/>
      <c r="E28" s="44"/>
      <c r="F28" s="89"/>
      <c r="G28" s="90">
        <f>G27*3600</f>
        <v>0.33339130434782599</v>
      </c>
      <c r="H28" s="54" t="s">
        <v>46</v>
      </c>
      <c r="I28" s="91"/>
      <c r="J28" s="91"/>
      <c r="K28" s="92"/>
      <c r="L28" s="93"/>
      <c r="M28" s="12"/>
    </row>
    <row r="29" spans="1:19">
      <c r="A29" s="63">
        <v>110</v>
      </c>
      <c r="B29" s="69">
        <v>0</v>
      </c>
      <c r="C29" s="41">
        <f t="shared" si="0"/>
        <v>0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3">
        <v>115</v>
      </c>
      <c r="B30" s="69">
        <v>0</v>
      </c>
      <c r="C30" s="41">
        <f t="shared" si="0"/>
        <v>0</v>
      </c>
      <c r="D30" s="43"/>
      <c r="E30" s="44"/>
      <c r="F30" s="43"/>
      <c r="G30" s="43"/>
      <c r="H30" s="43"/>
      <c r="I30" s="32"/>
      <c r="J30" s="32"/>
      <c r="K30" s="14"/>
      <c r="L30" s="76"/>
      <c r="M30" s="76"/>
      <c r="N30" s="76"/>
      <c r="O30" s="76"/>
      <c r="P30" s="26"/>
      <c r="Q30" s="18"/>
      <c r="R30" s="18"/>
      <c r="S30" s="9"/>
    </row>
    <row r="31" spans="1:19">
      <c r="A31" s="63">
        <v>120</v>
      </c>
      <c r="B31" s="69">
        <v>0</v>
      </c>
      <c r="C31" s="41">
        <f t="shared" si="0"/>
        <v>0</v>
      </c>
      <c r="D31" s="43"/>
      <c r="E31" s="44"/>
      <c r="F31" s="43"/>
      <c r="G31" s="43"/>
      <c r="H31" s="43"/>
      <c r="I31" s="32"/>
      <c r="J31" s="32"/>
      <c r="K31" s="14"/>
      <c r="L31" s="74"/>
      <c r="M31" s="74"/>
      <c r="N31" s="14"/>
      <c r="O31" s="23"/>
      <c r="P31" s="13"/>
      <c r="Q31" s="9"/>
      <c r="R31" s="9"/>
      <c r="S31" s="9"/>
    </row>
    <row r="32" spans="1:19">
      <c r="A32" s="63">
        <v>125</v>
      </c>
      <c r="B32" s="69">
        <v>1</v>
      </c>
      <c r="C32" s="41">
        <f t="shared" si="0"/>
        <v>1.1646757679180888</v>
      </c>
      <c r="D32" s="43"/>
      <c r="E32" s="44"/>
      <c r="F32" s="43"/>
      <c r="G32" s="43"/>
      <c r="H32" s="43"/>
      <c r="I32" s="32"/>
      <c r="J32" s="32"/>
      <c r="K32" s="14"/>
      <c r="L32" s="74"/>
      <c r="M32" s="74"/>
      <c r="N32" s="14"/>
      <c r="O32" s="23"/>
      <c r="P32" s="9"/>
      <c r="Q32" s="9"/>
      <c r="R32" s="9"/>
      <c r="S32" s="9"/>
    </row>
    <row r="33" spans="1:19">
      <c r="A33" s="63">
        <v>130</v>
      </c>
      <c r="B33" s="69">
        <v>1</v>
      </c>
      <c r="C33" s="41">
        <f t="shared" si="0"/>
        <v>1.1646757679180888</v>
      </c>
      <c r="D33" s="43"/>
      <c r="E33" s="44"/>
      <c r="F33" s="43"/>
      <c r="G33" s="43"/>
      <c r="H33" s="43"/>
      <c r="I33" s="32"/>
      <c r="J33" s="32"/>
      <c r="K33" s="14"/>
      <c r="L33" s="74"/>
      <c r="M33" s="74"/>
      <c r="N33" s="14"/>
      <c r="O33" s="23"/>
      <c r="P33" s="9"/>
      <c r="Q33" s="9"/>
      <c r="R33" s="9"/>
      <c r="S33" s="9"/>
    </row>
    <row r="34" spans="1:19">
      <c r="A34" s="63">
        <v>135</v>
      </c>
      <c r="B34" s="69">
        <v>1</v>
      </c>
      <c r="C34" s="41">
        <f t="shared" si="0"/>
        <v>1.1646757679180888</v>
      </c>
      <c r="D34" s="43"/>
      <c r="E34" s="44"/>
      <c r="F34" s="43"/>
      <c r="G34" s="43"/>
      <c r="H34" s="43"/>
      <c r="I34" s="32"/>
      <c r="J34" s="32"/>
      <c r="K34" s="14"/>
      <c r="L34" s="74"/>
      <c r="M34" s="74"/>
      <c r="N34" s="14"/>
      <c r="O34" s="23"/>
      <c r="P34" s="9"/>
      <c r="Q34" s="9"/>
      <c r="R34" s="9"/>
      <c r="S34" s="9"/>
    </row>
    <row r="35" spans="1:19">
      <c r="A35" s="63">
        <v>140</v>
      </c>
      <c r="B35" s="69">
        <v>1</v>
      </c>
      <c r="C35" s="41">
        <f t="shared" si="0"/>
        <v>1.1646757679180888</v>
      </c>
      <c r="D35" s="43"/>
      <c r="E35" s="44"/>
      <c r="F35" s="43"/>
      <c r="G35" s="43"/>
      <c r="H35" s="43"/>
      <c r="I35" s="32"/>
      <c r="J35" s="32"/>
      <c r="K35" s="14"/>
      <c r="L35" s="74"/>
      <c r="M35" s="74"/>
      <c r="N35" s="24"/>
      <c r="O35" s="23"/>
      <c r="P35" s="9"/>
      <c r="Q35" s="9"/>
      <c r="R35" s="9"/>
      <c r="S35" s="9"/>
    </row>
    <row r="36" spans="1:19">
      <c r="A36" s="63">
        <v>145</v>
      </c>
      <c r="B36" s="69">
        <v>1</v>
      </c>
      <c r="C36" s="41">
        <f t="shared" si="0"/>
        <v>1.1646757679180888</v>
      </c>
      <c r="D36" s="43"/>
      <c r="E36" s="44"/>
      <c r="F36" s="43"/>
      <c r="G36" s="43"/>
      <c r="H36" s="43"/>
      <c r="I36" s="32"/>
      <c r="J36" s="32"/>
      <c r="K36" s="14"/>
      <c r="L36" s="74"/>
      <c r="M36" s="74"/>
      <c r="N36" s="24"/>
      <c r="O36" s="23"/>
      <c r="P36" s="9"/>
      <c r="Q36" s="9"/>
      <c r="R36" s="9"/>
      <c r="S36" s="9"/>
    </row>
    <row r="37" spans="1:19">
      <c r="A37" s="63">
        <v>150</v>
      </c>
      <c r="B37" s="69">
        <v>1</v>
      </c>
      <c r="C37" s="41">
        <f t="shared" si="0"/>
        <v>1.1646757679180888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3">
        <v>155</v>
      </c>
      <c r="B38" s="69">
        <v>1</v>
      </c>
      <c r="C38" s="41">
        <f t="shared" si="0"/>
        <v>1.1646757679180888</v>
      </c>
      <c r="D38" s="43"/>
      <c r="E38" s="44"/>
      <c r="F38" s="43"/>
      <c r="G38" s="43"/>
      <c r="H38" s="43"/>
      <c r="I38" s="32"/>
      <c r="J38" s="32"/>
      <c r="K38" s="14"/>
      <c r="L38" s="75"/>
      <c r="M38" s="75"/>
      <c r="N38" s="24"/>
      <c r="O38" s="23"/>
      <c r="P38" s="9"/>
      <c r="Q38" s="9"/>
      <c r="R38" s="9"/>
      <c r="S38" s="9"/>
    </row>
    <row r="39" spans="1:19">
      <c r="A39" s="63">
        <v>160</v>
      </c>
      <c r="B39" s="69">
        <v>1</v>
      </c>
      <c r="C39" s="41">
        <f t="shared" si="0"/>
        <v>1.1646757679180888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3">
        <v>165</v>
      </c>
      <c r="B40" s="69">
        <v>1</v>
      </c>
      <c r="C40" s="41">
        <f t="shared" si="0"/>
        <v>1.1646757679180888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3">
        <v>170</v>
      </c>
      <c r="B41" s="69">
        <v>1</v>
      </c>
      <c r="C41" s="41">
        <f t="shared" si="0"/>
        <v>1.1646757679180888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3">
        <v>175</v>
      </c>
      <c r="B42" s="69">
        <v>1</v>
      </c>
      <c r="C42" s="41">
        <f t="shared" si="0"/>
        <v>1.1646757679180888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3">
        <v>180</v>
      </c>
      <c r="B43" s="69">
        <v>1</v>
      </c>
      <c r="C43" s="41">
        <f t="shared" si="0"/>
        <v>1.1646757679180888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3">
        <v>185</v>
      </c>
      <c r="B44" s="69">
        <v>1</v>
      </c>
      <c r="C44" s="41">
        <f t="shared" si="0"/>
        <v>1.1646757679180888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3">
        <v>190</v>
      </c>
      <c r="B45" s="69">
        <v>1</v>
      </c>
      <c r="C45" s="41">
        <f t="shared" si="0"/>
        <v>1.1646757679180888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3">
        <v>195</v>
      </c>
      <c r="B46" s="69">
        <v>0</v>
      </c>
      <c r="C46" s="41">
        <f t="shared" si="0"/>
        <v>0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3">
        <v>200</v>
      </c>
      <c r="B47" s="69">
        <v>0</v>
      </c>
      <c r="C47" s="41">
        <f t="shared" si="0"/>
        <v>0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3">
        <v>205</v>
      </c>
      <c r="B48" s="69">
        <v>0</v>
      </c>
      <c r="C48" s="41">
        <f t="shared" si="0"/>
        <v>0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3">
        <v>210</v>
      </c>
      <c r="B49" s="69">
        <v>0</v>
      </c>
      <c r="C49" s="41">
        <f t="shared" si="0"/>
        <v>0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3">
        <v>215</v>
      </c>
      <c r="B50" s="69">
        <v>0</v>
      </c>
      <c r="C50" s="41">
        <f t="shared" si="0"/>
        <v>0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3">
        <v>220</v>
      </c>
      <c r="B51" s="69">
        <v>0</v>
      </c>
      <c r="C51" s="41">
        <f t="shared" si="0"/>
        <v>0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3">
        <v>225</v>
      </c>
      <c r="B52" s="69">
        <v>0</v>
      </c>
      <c r="C52" s="41">
        <f t="shared" si="0"/>
        <v>0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3">
        <v>230</v>
      </c>
      <c r="B53" s="69">
        <v>0</v>
      </c>
      <c r="C53" s="41">
        <f t="shared" si="0"/>
        <v>0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3">
        <v>235</v>
      </c>
      <c r="B54" s="69">
        <v>0</v>
      </c>
      <c r="C54" s="41">
        <f t="shared" si="0"/>
        <v>0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3">
        <v>240</v>
      </c>
      <c r="B55" s="69">
        <v>0</v>
      </c>
      <c r="C55" s="41">
        <f t="shared" si="0"/>
        <v>0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3">
        <v>245</v>
      </c>
      <c r="B56" s="69">
        <v>0</v>
      </c>
      <c r="C56" s="41">
        <f t="shared" si="0"/>
        <v>0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3">
        <v>250</v>
      </c>
      <c r="B57" s="69">
        <v>0</v>
      </c>
      <c r="C57" s="41">
        <f t="shared" si="0"/>
        <v>0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3">
        <v>255</v>
      </c>
      <c r="B58" s="69">
        <v>0</v>
      </c>
      <c r="C58" s="41">
        <f t="shared" si="0"/>
        <v>0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3">
        <v>260</v>
      </c>
      <c r="B59" s="69">
        <v>0</v>
      </c>
      <c r="C59" s="41">
        <f t="shared" si="0"/>
        <v>0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3">
        <v>265</v>
      </c>
      <c r="B60" s="69">
        <v>0</v>
      </c>
      <c r="C60" s="41">
        <f t="shared" si="0"/>
        <v>0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3">
        <v>270</v>
      </c>
      <c r="B61" s="69">
        <v>0</v>
      </c>
      <c r="C61" s="41">
        <f t="shared" si="0"/>
        <v>0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3">
        <v>275</v>
      </c>
      <c r="B62" s="69">
        <v>0</v>
      </c>
      <c r="C62" s="41">
        <f t="shared" si="0"/>
        <v>0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3">
        <v>280</v>
      </c>
      <c r="B63" s="69">
        <v>0</v>
      </c>
      <c r="C63" s="41">
        <f t="shared" si="0"/>
        <v>0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3">
        <v>285</v>
      </c>
      <c r="B64" s="69">
        <v>0</v>
      </c>
      <c r="C64" s="41">
        <f t="shared" si="0"/>
        <v>0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3">
        <v>290</v>
      </c>
      <c r="B65" s="69">
        <v>0</v>
      </c>
      <c r="C65" s="41">
        <f t="shared" si="0"/>
        <v>0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3">
        <v>295</v>
      </c>
      <c r="B66" s="69">
        <v>0</v>
      </c>
      <c r="C66" s="41">
        <f t="shared" si="0"/>
        <v>0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3">
        <v>300</v>
      </c>
      <c r="B67" s="69">
        <v>0</v>
      </c>
      <c r="C67" s="41">
        <f t="shared" si="0"/>
        <v>0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96.6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5.7000000000000002E-3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47" t="s">
        <v>23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5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6">
        <v>5</v>
      </c>
      <c r="B8" s="69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5">
        <v>10</v>
      </c>
      <c r="B9" s="69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5">
        <v>15</v>
      </c>
      <c r="B10" s="69">
        <v>0</v>
      </c>
      <c r="C10" s="41">
        <f t="shared" si="0"/>
        <v>0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5">
        <v>20</v>
      </c>
      <c r="B11" s="69">
        <v>0</v>
      </c>
      <c r="C11" s="41">
        <f t="shared" si="0"/>
        <v>0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5">
        <v>25</v>
      </c>
      <c r="B12" s="69">
        <v>0</v>
      </c>
      <c r="C12" s="41">
        <f t="shared" si="0"/>
        <v>0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5">
        <v>30</v>
      </c>
      <c r="B13" s="69">
        <v>0</v>
      </c>
      <c r="C13" s="41">
        <f t="shared" si="0"/>
        <v>0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5">
        <v>35</v>
      </c>
      <c r="B14" s="69">
        <v>0</v>
      </c>
      <c r="C14" s="41">
        <f t="shared" si="0"/>
        <v>0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5">
        <v>40</v>
      </c>
      <c r="B15" s="69">
        <v>0</v>
      </c>
      <c r="C15" s="41">
        <f t="shared" si="0"/>
        <v>0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5">
        <v>45</v>
      </c>
      <c r="B16" s="69">
        <v>0</v>
      </c>
      <c r="C16" s="41">
        <f t="shared" si="0"/>
        <v>0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5">
        <v>50</v>
      </c>
      <c r="B17" s="69">
        <v>0</v>
      </c>
      <c r="C17" s="41">
        <f t="shared" si="0"/>
        <v>0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5">
        <v>55</v>
      </c>
      <c r="B18" s="69">
        <v>0</v>
      </c>
      <c r="C18" s="41">
        <f t="shared" si="0"/>
        <v>0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5">
        <v>60</v>
      </c>
      <c r="B19" s="69">
        <v>0</v>
      </c>
      <c r="C19" s="41">
        <f t="shared" si="0"/>
        <v>0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5">
        <v>65</v>
      </c>
      <c r="B20" s="69">
        <v>0</v>
      </c>
      <c r="C20" s="41">
        <f t="shared" si="0"/>
        <v>0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5">
        <v>70</v>
      </c>
      <c r="B21" s="69">
        <v>0</v>
      </c>
      <c r="C21" s="41">
        <f t="shared" si="0"/>
        <v>0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5">
        <v>75</v>
      </c>
      <c r="B22" s="69">
        <v>0</v>
      </c>
      <c r="C22" s="41">
        <f t="shared" si="0"/>
        <v>0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5">
        <v>80</v>
      </c>
      <c r="B23" s="69">
        <v>0</v>
      </c>
      <c r="C23" s="41">
        <f t="shared" si="0"/>
        <v>0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5">
        <v>85</v>
      </c>
      <c r="B24" s="69">
        <v>0</v>
      </c>
      <c r="C24" s="41">
        <f t="shared" si="0"/>
        <v>0</v>
      </c>
      <c r="D24" s="43"/>
      <c r="E24" s="44"/>
      <c r="F24" s="70" t="s">
        <v>26</v>
      </c>
      <c r="G24" s="71"/>
      <c r="H24" s="71"/>
      <c r="I24" s="53" t="s">
        <v>29</v>
      </c>
      <c r="J24" s="48"/>
      <c r="K24" s="7"/>
      <c r="L24" s="7"/>
      <c r="M24" s="8"/>
    </row>
    <row r="25" spans="1:19" ht="17.399999999999999">
      <c r="A25" s="65">
        <v>90</v>
      </c>
      <c r="B25" s="69">
        <v>0</v>
      </c>
      <c r="C25" s="41">
        <f t="shared" si="0"/>
        <v>0</v>
      </c>
      <c r="D25" s="43"/>
      <c r="E25" s="44"/>
      <c r="F25" s="72"/>
      <c r="G25" s="73"/>
      <c r="H25" s="73"/>
      <c r="I25" s="51" t="s">
        <v>30</v>
      </c>
      <c r="J25" s="49"/>
      <c r="K25" s="9"/>
      <c r="L25" s="9"/>
      <c r="M25" s="10"/>
    </row>
    <row r="26" spans="1:19" ht="17.399999999999999">
      <c r="A26" s="65">
        <v>95</v>
      </c>
      <c r="B26" s="69">
        <v>0</v>
      </c>
      <c r="C26" s="41">
        <f t="shared" si="0"/>
        <v>0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10"/>
    </row>
    <row r="27" spans="1:19" ht="17.399999999999999">
      <c r="A27" s="65">
        <v>100</v>
      </c>
      <c r="B27" s="69">
        <v>1</v>
      </c>
      <c r="C27" s="41">
        <f t="shared" si="0"/>
        <v>1.1646757679180888</v>
      </c>
      <c r="D27" s="43"/>
      <c r="E27" s="44"/>
      <c r="F27" s="88" t="s">
        <v>5</v>
      </c>
      <c r="G27" s="86">
        <f>($J$2/$I$2)*$K$2</f>
        <v>1.759565217391304E-3</v>
      </c>
      <c r="H27" s="87" t="s">
        <v>32</v>
      </c>
      <c r="I27" s="52" t="s">
        <v>33</v>
      </c>
      <c r="J27" s="49"/>
      <c r="K27" s="9"/>
      <c r="L27" s="9"/>
      <c r="M27" s="10"/>
    </row>
    <row r="28" spans="1:19" ht="18" thickBot="1">
      <c r="A28" s="65">
        <v>105</v>
      </c>
      <c r="B28" s="69">
        <v>1</v>
      </c>
      <c r="C28" s="41">
        <f t="shared" si="0"/>
        <v>1.1646757679180888</v>
      </c>
      <c r="D28" s="43"/>
      <c r="E28" s="44"/>
      <c r="F28" s="89"/>
      <c r="G28" s="90">
        <f>G27*3600</f>
        <v>6.3344347826086942</v>
      </c>
      <c r="H28" s="54" t="s">
        <v>46</v>
      </c>
      <c r="I28" s="91"/>
      <c r="J28" s="91"/>
      <c r="K28" s="92"/>
      <c r="L28" s="93"/>
      <c r="M28" s="12"/>
    </row>
    <row r="29" spans="1:19">
      <c r="A29" s="65">
        <v>110</v>
      </c>
      <c r="B29" s="69">
        <v>1</v>
      </c>
      <c r="C29" s="41">
        <f t="shared" si="0"/>
        <v>1.1646757679180888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5">
        <v>115</v>
      </c>
      <c r="B30" s="69">
        <v>1</v>
      </c>
      <c r="C30" s="41">
        <f t="shared" si="0"/>
        <v>1.1646757679180888</v>
      </c>
      <c r="D30" s="43"/>
      <c r="E30" s="44"/>
      <c r="F30" s="43"/>
      <c r="G30" s="43"/>
      <c r="H30" s="43"/>
      <c r="I30" s="32"/>
      <c r="J30" s="32"/>
      <c r="K30" s="14"/>
      <c r="L30" s="76"/>
      <c r="M30" s="76"/>
      <c r="N30" s="76"/>
      <c r="O30" s="76"/>
      <c r="P30" s="26"/>
      <c r="Q30" s="18"/>
      <c r="R30" s="18"/>
      <c r="S30" s="9"/>
    </row>
    <row r="31" spans="1:19">
      <c r="A31" s="65">
        <v>120</v>
      </c>
      <c r="B31" s="69">
        <v>1</v>
      </c>
      <c r="C31" s="41">
        <f t="shared" si="0"/>
        <v>1.1646757679180888</v>
      </c>
      <c r="D31" s="43"/>
      <c r="E31" s="44"/>
      <c r="F31" s="43"/>
      <c r="G31" s="43"/>
      <c r="H31" s="43"/>
      <c r="I31" s="32"/>
      <c r="J31" s="32"/>
      <c r="K31" s="14"/>
      <c r="L31" s="74"/>
      <c r="M31" s="74"/>
      <c r="N31" s="14"/>
      <c r="O31" s="23"/>
      <c r="P31" s="13"/>
      <c r="Q31" s="9"/>
      <c r="R31" s="9"/>
      <c r="S31" s="9"/>
    </row>
    <row r="32" spans="1:19">
      <c r="A32" s="65">
        <v>125</v>
      </c>
      <c r="B32" s="69">
        <v>1</v>
      </c>
      <c r="C32" s="41">
        <f t="shared" si="0"/>
        <v>1.1646757679180888</v>
      </c>
      <c r="D32" s="43"/>
      <c r="E32" s="44"/>
      <c r="F32" s="43"/>
      <c r="G32" s="43"/>
      <c r="H32" s="43"/>
      <c r="I32" s="32"/>
      <c r="J32" s="32"/>
      <c r="K32" s="14"/>
      <c r="L32" s="74"/>
      <c r="M32" s="74"/>
      <c r="N32" s="14"/>
      <c r="O32" s="23"/>
      <c r="P32" s="9"/>
      <c r="Q32" s="9"/>
      <c r="R32" s="9"/>
      <c r="S32" s="9"/>
    </row>
    <row r="33" spans="1:19">
      <c r="A33" s="65">
        <v>130</v>
      </c>
      <c r="B33" s="69">
        <v>1</v>
      </c>
      <c r="C33" s="41">
        <f t="shared" si="0"/>
        <v>1.1646757679180888</v>
      </c>
      <c r="D33" s="43"/>
      <c r="E33" s="44"/>
      <c r="F33" s="43"/>
      <c r="G33" s="43"/>
      <c r="H33" s="43"/>
      <c r="I33" s="32"/>
      <c r="J33" s="32"/>
      <c r="K33" s="14"/>
      <c r="L33" s="74"/>
      <c r="M33" s="74"/>
      <c r="N33" s="14"/>
      <c r="O33" s="23"/>
      <c r="P33" s="9"/>
      <c r="Q33" s="9"/>
      <c r="R33" s="9"/>
      <c r="S33" s="9"/>
    </row>
    <row r="34" spans="1:19">
      <c r="A34" s="65">
        <v>135</v>
      </c>
      <c r="B34" s="69">
        <v>1</v>
      </c>
      <c r="C34" s="41">
        <f t="shared" si="0"/>
        <v>1.1646757679180888</v>
      </c>
      <c r="D34" s="43"/>
      <c r="E34" s="44"/>
      <c r="F34" s="43"/>
      <c r="G34" s="43"/>
      <c r="H34" s="43"/>
      <c r="I34" s="32"/>
      <c r="J34" s="32"/>
      <c r="K34" s="14"/>
      <c r="L34" s="74"/>
      <c r="M34" s="74"/>
      <c r="N34" s="14"/>
      <c r="O34" s="23"/>
      <c r="P34" s="9"/>
      <c r="Q34" s="9"/>
      <c r="R34" s="9"/>
      <c r="S34" s="9"/>
    </row>
    <row r="35" spans="1:19">
      <c r="A35" s="65">
        <v>140</v>
      </c>
      <c r="B35" s="69">
        <v>1</v>
      </c>
      <c r="C35" s="41">
        <f t="shared" si="0"/>
        <v>1.1646757679180888</v>
      </c>
      <c r="D35" s="43"/>
      <c r="E35" s="44"/>
      <c r="F35" s="43"/>
      <c r="G35" s="43"/>
      <c r="H35" s="43"/>
      <c r="I35" s="32"/>
      <c r="J35" s="32"/>
      <c r="K35" s="14"/>
      <c r="L35" s="74"/>
      <c r="M35" s="74"/>
      <c r="N35" s="24"/>
      <c r="O35" s="23"/>
      <c r="P35" s="9"/>
      <c r="Q35" s="9"/>
      <c r="R35" s="9"/>
      <c r="S35" s="9"/>
    </row>
    <row r="36" spans="1:19">
      <c r="A36" s="65">
        <v>145</v>
      </c>
      <c r="B36" s="69">
        <v>1</v>
      </c>
      <c r="C36" s="41">
        <f t="shared" si="0"/>
        <v>1.1646757679180888</v>
      </c>
      <c r="D36" s="43"/>
      <c r="E36" s="44"/>
      <c r="F36" s="43"/>
      <c r="G36" s="43"/>
      <c r="H36" s="43"/>
      <c r="I36" s="32"/>
      <c r="J36" s="32"/>
      <c r="K36" s="14"/>
      <c r="L36" s="74"/>
      <c r="M36" s="74"/>
      <c r="N36" s="24"/>
      <c r="O36" s="23"/>
      <c r="P36" s="9"/>
      <c r="Q36" s="9"/>
      <c r="R36" s="9"/>
      <c r="S36" s="9"/>
    </row>
    <row r="37" spans="1:19">
      <c r="A37" s="65">
        <v>150</v>
      </c>
      <c r="B37" s="69">
        <v>1</v>
      </c>
      <c r="C37" s="41">
        <f t="shared" si="0"/>
        <v>1.1646757679180888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5">
        <v>155</v>
      </c>
      <c r="B38" s="69">
        <v>1</v>
      </c>
      <c r="C38" s="41">
        <f t="shared" si="0"/>
        <v>1.1646757679180888</v>
      </c>
      <c r="D38" s="43"/>
      <c r="E38" s="44"/>
      <c r="F38" s="43"/>
      <c r="G38" s="43"/>
      <c r="H38" s="43"/>
      <c r="I38" s="32"/>
      <c r="J38" s="32"/>
      <c r="K38" s="14"/>
      <c r="L38" s="75"/>
      <c r="M38" s="75"/>
      <c r="N38" s="24"/>
      <c r="O38" s="23"/>
      <c r="P38" s="9"/>
      <c r="Q38" s="9"/>
      <c r="R38" s="9"/>
      <c r="S38" s="9"/>
    </row>
    <row r="39" spans="1:19">
      <c r="A39" s="65">
        <v>160</v>
      </c>
      <c r="B39" s="69">
        <v>1</v>
      </c>
      <c r="C39" s="41">
        <f t="shared" si="0"/>
        <v>1.1646757679180888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5">
        <v>165</v>
      </c>
      <c r="B40" s="69">
        <v>1</v>
      </c>
      <c r="C40" s="41">
        <f t="shared" si="0"/>
        <v>1.1646757679180888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5">
        <v>170</v>
      </c>
      <c r="B41" s="69">
        <v>1</v>
      </c>
      <c r="C41" s="41">
        <f t="shared" si="0"/>
        <v>1.1646757679180888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5">
        <v>175</v>
      </c>
      <c r="B42" s="69">
        <v>1</v>
      </c>
      <c r="C42" s="41">
        <f t="shared" si="0"/>
        <v>1.1646757679180888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5">
        <v>180</v>
      </c>
      <c r="B43" s="69">
        <v>2</v>
      </c>
      <c r="C43" s="41">
        <f t="shared" si="0"/>
        <v>2.3293515358361776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5">
        <v>185</v>
      </c>
      <c r="B44" s="69">
        <v>2</v>
      </c>
      <c r="C44" s="41">
        <f t="shared" si="0"/>
        <v>2.3293515358361776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5">
        <v>190</v>
      </c>
      <c r="B45" s="69">
        <v>2</v>
      </c>
      <c r="C45" s="41">
        <f t="shared" si="0"/>
        <v>2.3293515358361776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5">
        <v>195</v>
      </c>
      <c r="B46" s="69">
        <v>2</v>
      </c>
      <c r="C46" s="41">
        <f t="shared" si="0"/>
        <v>2.3293515358361776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5">
        <v>200</v>
      </c>
      <c r="B47" s="69">
        <v>2</v>
      </c>
      <c r="C47" s="41">
        <f t="shared" si="0"/>
        <v>2.3293515358361776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5">
        <v>205</v>
      </c>
      <c r="B48" s="69">
        <v>2</v>
      </c>
      <c r="C48" s="41">
        <f t="shared" si="0"/>
        <v>2.3293515358361776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5">
        <v>210</v>
      </c>
      <c r="B49" s="69">
        <v>2</v>
      </c>
      <c r="C49" s="41">
        <f t="shared" si="0"/>
        <v>2.3293515358361776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5">
        <v>215</v>
      </c>
      <c r="B50" s="69">
        <v>2</v>
      </c>
      <c r="C50" s="41">
        <f t="shared" si="0"/>
        <v>2.3293515358361776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5">
        <v>220</v>
      </c>
      <c r="B51" s="69">
        <v>2</v>
      </c>
      <c r="C51" s="41">
        <f t="shared" si="0"/>
        <v>2.3293515358361776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5">
        <v>225</v>
      </c>
      <c r="B52" s="69">
        <v>2</v>
      </c>
      <c r="C52" s="41">
        <f t="shared" si="0"/>
        <v>2.3293515358361776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5">
        <v>230</v>
      </c>
      <c r="B53" s="69">
        <v>2</v>
      </c>
      <c r="C53" s="41">
        <f t="shared" si="0"/>
        <v>2.3293515358361776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5">
        <v>235</v>
      </c>
      <c r="B54" s="69">
        <v>2</v>
      </c>
      <c r="C54" s="41">
        <f t="shared" si="0"/>
        <v>2.3293515358361776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5">
        <v>240</v>
      </c>
      <c r="B55" s="69">
        <v>2</v>
      </c>
      <c r="C55" s="41">
        <f t="shared" si="0"/>
        <v>2.3293515358361776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5">
        <v>245</v>
      </c>
      <c r="B56" s="69">
        <v>2</v>
      </c>
      <c r="C56" s="41">
        <f t="shared" si="0"/>
        <v>2.3293515358361776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5">
        <v>250</v>
      </c>
      <c r="B57" s="69">
        <v>2</v>
      </c>
      <c r="C57" s="41">
        <f t="shared" si="0"/>
        <v>2.3293515358361776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5">
        <v>255</v>
      </c>
      <c r="B58" s="69">
        <v>2</v>
      </c>
      <c r="C58" s="41">
        <f t="shared" si="0"/>
        <v>2.3293515358361776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5">
        <v>260</v>
      </c>
      <c r="B59" s="69">
        <v>1</v>
      </c>
      <c r="C59" s="41">
        <f t="shared" si="0"/>
        <v>1.1646757679180888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5">
        <v>265</v>
      </c>
      <c r="B60" s="69">
        <v>1</v>
      </c>
      <c r="C60" s="41">
        <f t="shared" si="0"/>
        <v>1.1646757679180888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5">
        <v>270</v>
      </c>
      <c r="B61" s="69">
        <v>1</v>
      </c>
      <c r="C61" s="41">
        <f t="shared" si="0"/>
        <v>1.1646757679180888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5">
        <v>275</v>
      </c>
      <c r="B62" s="69">
        <v>0</v>
      </c>
      <c r="C62" s="41">
        <f t="shared" si="0"/>
        <v>0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5">
        <v>280</v>
      </c>
      <c r="B63" s="69">
        <v>0</v>
      </c>
      <c r="C63" s="41">
        <f t="shared" si="0"/>
        <v>0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5">
        <v>285</v>
      </c>
      <c r="B64" s="69">
        <v>0</v>
      </c>
      <c r="C64" s="41">
        <f t="shared" si="0"/>
        <v>0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5">
        <v>290</v>
      </c>
      <c r="B65" s="69">
        <v>0</v>
      </c>
      <c r="C65" s="41">
        <f t="shared" si="0"/>
        <v>0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5">
        <v>295</v>
      </c>
      <c r="B66" s="69">
        <v>0</v>
      </c>
      <c r="C66" s="41">
        <f t="shared" si="0"/>
        <v>0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5">
        <v>300</v>
      </c>
      <c r="B67" s="69">
        <v>0</v>
      </c>
      <c r="C67" s="41">
        <f t="shared" si="0"/>
        <v>0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1E-4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67" t="s">
        <v>44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3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4">
        <v>5</v>
      </c>
      <c r="B8" s="69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3">
        <v>10</v>
      </c>
      <c r="B9" s="69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3">
        <v>15</v>
      </c>
      <c r="B10" s="69">
        <v>0</v>
      </c>
      <c r="C10" s="41">
        <f t="shared" si="0"/>
        <v>0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3">
        <v>20</v>
      </c>
      <c r="B11" s="69">
        <v>0</v>
      </c>
      <c r="C11" s="41">
        <f t="shared" si="0"/>
        <v>0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3">
        <v>25</v>
      </c>
      <c r="B12" s="69">
        <v>0</v>
      </c>
      <c r="C12" s="41">
        <f t="shared" si="0"/>
        <v>0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3">
        <v>30</v>
      </c>
      <c r="B13" s="69">
        <v>0</v>
      </c>
      <c r="C13" s="41">
        <f t="shared" si="0"/>
        <v>0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3">
        <v>35</v>
      </c>
      <c r="B14" s="69">
        <v>0</v>
      </c>
      <c r="C14" s="41">
        <f t="shared" si="0"/>
        <v>0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3">
        <v>40</v>
      </c>
      <c r="B15" s="69">
        <v>0</v>
      </c>
      <c r="C15" s="41">
        <f t="shared" si="0"/>
        <v>0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3">
        <v>45</v>
      </c>
      <c r="B16" s="69">
        <v>0</v>
      </c>
      <c r="C16" s="41">
        <f t="shared" si="0"/>
        <v>0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3">
        <v>50</v>
      </c>
      <c r="B17" s="69">
        <v>0</v>
      </c>
      <c r="C17" s="41">
        <f t="shared" si="0"/>
        <v>0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3">
        <v>55</v>
      </c>
      <c r="B18" s="69">
        <v>1</v>
      </c>
      <c r="C18" s="41">
        <f t="shared" si="0"/>
        <v>1.1646757679180888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3">
        <v>60</v>
      </c>
      <c r="B19" s="69">
        <v>1</v>
      </c>
      <c r="C19" s="41">
        <f t="shared" si="0"/>
        <v>1.1646757679180888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3">
        <v>65</v>
      </c>
      <c r="B20" s="69">
        <v>1</v>
      </c>
      <c r="C20" s="41">
        <f t="shared" si="0"/>
        <v>1.1646757679180888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3">
        <v>70</v>
      </c>
      <c r="B21" s="69">
        <v>1</v>
      </c>
      <c r="C21" s="41">
        <f t="shared" si="0"/>
        <v>1.1646757679180888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3">
        <v>75</v>
      </c>
      <c r="B22" s="69">
        <v>1</v>
      </c>
      <c r="C22" s="41">
        <f t="shared" si="0"/>
        <v>1.1646757679180888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3">
        <v>80</v>
      </c>
      <c r="B23" s="69">
        <v>1</v>
      </c>
      <c r="C23" s="41">
        <f t="shared" si="0"/>
        <v>1.1646757679180888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3">
        <v>85</v>
      </c>
      <c r="B24" s="69">
        <v>1</v>
      </c>
      <c r="C24" s="41">
        <f t="shared" si="0"/>
        <v>1.1646757679180888</v>
      </c>
      <c r="D24" s="43"/>
      <c r="E24" s="44"/>
      <c r="F24" s="70" t="s">
        <v>26</v>
      </c>
      <c r="G24" s="71"/>
      <c r="H24" s="71"/>
      <c r="I24" s="53" t="s">
        <v>29</v>
      </c>
      <c r="J24" s="48"/>
      <c r="K24" s="7"/>
      <c r="L24" s="7"/>
      <c r="M24" s="8"/>
    </row>
    <row r="25" spans="1:19" ht="17.399999999999999">
      <c r="A25" s="63">
        <v>90</v>
      </c>
      <c r="B25" s="69">
        <v>1</v>
      </c>
      <c r="C25" s="41">
        <f t="shared" si="0"/>
        <v>1.1646757679180888</v>
      </c>
      <c r="D25" s="43"/>
      <c r="E25" s="44"/>
      <c r="F25" s="72"/>
      <c r="G25" s="73"/>
      <c r="H25" s="73"/>
      <c r="I25" s="51" t="s">
        <v>30</v>
      </c>
      <c r="J25" s="49"/>
      <c r="K25" s="9"/>
      <c r="L25" s="9"/>
      <c r="M25" s="10"/>
    </row>
    <row r="26" spans="1:19" ht="17.399999999999999">
      <c r="A26" s="63">
        <v>95</v>
      </c>
      <c r="B26" s="69">
        <v>1</v>
      </c>
      <c r="C26" s="41">
        <f t="shared" si="0"/>
        <v>1.1646757679180888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10"/>
    </row>
    <row r="27" spans="1:19" ht="17.399999999999999">
      <c r="A27" s="63">
        <v>100</v>
      </c>
      <c r="B27" s="69">
        <v>1</v>
      </c>
      <c r="C27" s="41">
        <f t="shared" si="0"/>
        <v>1.1646757679180888</v>
      </c>
      <c r="D27" s="43"/>
      <c r="E27" s="44"/>
      <c r="F27" s="88" t="s">
        <v>5</v>
      </c>
      <c r="G27" s="86">
        <f>($J$2/$I$2)*$K$2</f>
        <v>3.0869565217391302E-5</v>
      </c>
      <c r="H27" s="87" t="s">
        <v>32</v>
      </c>
      <c r="I27" s="52" t="s">
        <v>33</v>
      </c>
      <c r="J27" s="49"/>
      <c r="K27" s="9"/>
      <c r="L27" s="9"/>
      <c r="M27" s="10"/>
    </row>
    <row r="28" spans="1:19" ht="18" thickBot="1">
      <c r="A28" s="63">
        <v>105</v>
      </c>
      <c r="B28" s="69">
        <v>1</v>
      </c>
      <c r="C28" s="41">
        <f t="shared" si="0"/>
        <v>1.1646757679180888</v>
      </c>
      <c r="D28" s="43"/>
      <c r="E28" s="44"/>
      <c r="F28" s="89"/>
      <c r="G28" s="90">
        <f>G27*3600</f>
        <v>0.11113043478260869</v>
      </c>
      <c r="H28" s="54" t="s">
        <v>46</v>
      </c>
      <c r="I28" s="91"/>
      <c r="J28" s="91"/>
      <c r="K28" s="92"/>
      <c r="L28" s="93"/>
      <c r="M28" s="12"/>
    </row>
    <row r="29" spans="1:19">
      <c r="A29" s="63">
        <v>110</v>
      </c>
      <c r="B29" s="69">
        <v>1</v>
      </c>
      <c r="C29" s="41">
        <f t="shared" si="0"/>
        <v>1.1646757679180888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3">
        <v>115</v>
      </c>
      <c r="B30" s="69">
        <v>1</v>
      </c>
      <c r="C30" s="41">
        <f t="shared" si="0"/>
        <v>1.1646757679180888</v>
      </c>
      <c r="D30" s="43"/>
      <c r="E30" s="44"/>
      <c r="F30" s="43"/>
      <c r="G30" s="43"/>
      <c r="H30" s="43"/>
      <c r="I30" s="32"/>
      <c r="J30" s="32"/>
      <c r="K30" s="14"/>
      <c r="L30" s="76"/>
      <c r="M30" s="76"/>
      <c r="N30" s="76"/>
      <c r="O30" s="76"/>
      <c r="P30" s="26"/>
      <c r="Q30" s="18"/>
      <c r="R30" s="18"/>
      <c r="S30" s="9"/>
    </row>
    <row r="31" spans="1:19">
      <c r="A31" s="63">
        <v>120</v>
      </c>
      <c r="B31" s="69">
        <v>1</v>
      </c>
      <c r="C31" s="41">
        <f t="shared" si="0"/>
        <v>1.1646757679180888</v>
      </c>
      <c r="D31" s="43"/>
      <c r="E31" s="44"/>
      <c r="F31" s="43"/>
      <c r="G31" s="43"/>
      <c r="H31" s="43"/>
      <c r="I31" s="32"/>
      <c r="J31" s="32"/>
      <c r="K31" s="14"/>
      <c r="L31" s="74"/>
      <c r="M31" s="74"/>
      <c r="N31" s="14"/>
      <c r="O31" s="23"/>
      <c r="P31" s="13"/>
      <c r="Q31" s="9"/>
      <c r="R31" s="9"/>
      <c r="S31" s="9"/>
    </row>
    <row r="32" spans="1:19">
      <c r="A32" s="63">
        <v>125</v>
      </c>
      <c r="B32" s="69">
        <v>1</v>
      </c>
      <c r="C32" s="41">
        <f t="shared" si="0"/>
        <v>1.1646757679180888</v>
      </c>
      <c r="D32" s="43"/>
      <c r="E32" s="44"/>
      <c r="F32" s="43"/>
      <c r="G32" s="43"/>
      <c r="H32" s="43"/>
      <c r="I32" s="32"/>
      <c r="J32" s="32"/>
      <c r="K32" s="14"/>
      <c r="L32" s="74"/>
      <c r="M32" s="74"/>
      <c r="N32" s="14"/>
      <c r="O32" s="23"/>
      <c r="P32" s="9"/>
      <c r="Q32" s="9"/>
      <c r="R32" s="9"/>
      <c r="S32" s="9"/>
    </row>
    <row r="33" spans="1:19">
      <c r="A33" s="63">
        <v>130</v>
      </c>
      <c r="B33" s="69">
        <v>1</v>
      </c>
      <c r="C33" s="41">
        <f t="shared" si="0"/>
        <v>1.1646757679180888</v>
      </c>
      <c r="D33" s="43"/>
      <c r="E33" s="44"/>
      <c r="F33" s="43"/>
      <c r="G33" s="43"/>
      <c r="H33" s="43"/>
      <c r="I33" s="32"/>
      <c r="J33" s="32"/>
      <c r="K33" s="14"/>
      <c r="L33" s="74"/>
      <c r="M33" s="74"/>
      <c r="N33" s="14"/>
      <c r="O33" s="23"/>
      <c r="P33" s="9"/>
      <c r="Q33" s="9"/>
      <c r="R33" s="9"/>
      <c r="S33" s="9"/>
    </row>
    <row r="34" spans="1:19">
      <c r="A34" s="63">
        <v>135</v>
      </c>
      <c r="B34" s="69">
        <v>1</v>
      </c>
      <c r="C34" s="41">
        <f t="shared" si="0"/>
        <v>1.1646757679180888</v>
      </c>
      <c r="D34" s="43"/>
      <c r="E34" s="44"/>
      <c r="F34" s="43"/>
      <c r="G34" s="43"/>
      <c r="H34" s="43"/>
      <c r="I34" s="32"/>
      <c r="J34" s="32"/>
      <c r="K34" s="14"/>
      <c r="L34" s="74"/>
      <c r="M34" s="74"/>
      <c r="N34" s="14"/>
      <c r="O34" s="23"/>
      <c r="P34" s="9"/>
      <c r="Q34" s="9"/>
      <c r="R34" s="9"/>
      <c r="S34" s="9"/>
    </row>
    <row r="35" spans="1:19">
      <c r="A35" s="63">
        <v>140</v>
      </c>
      <c r="B35" s="69">
        <v>1</v>
      </c>
      <c r="C35" s="41">
        <f t="shared" si="0"/>
        <v>1.1646757679180888</v>
      </c>
      <c r="D35" s="43"/>
      <c r="E35" s="44"/>
      <c r="F35" s="43"/>
      <c r="G35" s="43"/>
      <c r="H35" s="43"/>
      <c r="I35" s="32"/>
      <c r="J35" s="32"/>
      <c r="K35" s="14"/>
      <c r="L35" s="74"/>
      <c r="M35" s="74"/>
      <c r="N35" s="24"/>
      <c r="O35" s="23"/>
      <c r="P35" s="9"/>
      <c r="Q35" s="9"/>
      <c r="R35" s="9"/>
      <c r="S35" s="9"/>
    </row>
    <row r="36" spans="1:19">
      <c r="A36" s="63">
        <v>145</v>
      </c>
      <c r="B36" s="69">
        <v>0</v>
      </c>
      <c r="C36" s="41">
        <f t="shared" si="0"/>
        <v>0</v>
      </c>
      <c r="D36" s="43"/>
      <c r="E36" s="44"/>
      <c r="F36" s="43"/>
      <c r="G36" s="43"/>
      <c r="H36" s="43"/>
      <c r="I36" s="32"/>
      <c r="J36" s="32"/>
      <c r="K36" s="14"/>
      <c r="L36" s="74"/>
      <c r="M36" s="74"/>
      <c r="N36" s="24"/>
      <c r="O36" s="23"/>
      <c r="P36" s="9"/>
      <c r="Q36" s="9"/>
      <c r="R36" s="9"/>
      <c r="S36" s="9"/>
    </row>
    <row r="37" spans="1:19">
      <c r="A37" s="63">
        <v>150</v>
      </c>
      <c r="B37" s="69">
        <v>0</v>
      </c>
      <c r="C37" s="41">
        <f t="shared" si="0"/>
        <v>0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3">
        <v>155</v>
      </c>
      <c r="B38" s="69">
        <v>0</v>
      </c>
      <c r="C38" s="41">
        <f t="shared" si="0"/>
        <v>0</v>
      </c>
      <c r="D38" s="43"/>
      <c r="E38" s="44"/>
      <c r="F38" s="43"/>
      <c r="G38" s="43"/>
      <c r="H38" s="43"/>
      <c r="I38" s="32"/>
      <c r="J38" s="32"/>
      <c r="K38" s="14"/>
      <c r="L38" s="75"/>
      <c r="M38" s="75"/>
      <c r="N38" s="24"/>
      <c r="O38" s="23"/>
      <c r="P38" s="9"/>
      <c r="Q38" s="9"/>
      <c r="R38" s="9"/>
      <c r="S38" s="9"/>
    </row>
    <row r="39" spans="1:19">
      <c r="A39" s="63">
        <v>160</v>
      </c>
      <c r="B39" s="69">
        <v>0</v>
      </c>
      <c r="C39" s="41">
        <f t="shared" si="0"/>
        <v>0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3">
        <v>165</v>
      </c>
      <c r="B40" s="69">
        <v>0</v>
      </c>
      <c r="C40" s="41">
        <f t="shared" si="0"/>
        <v>0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3">
        <v>170</v>
      </c>
      <c r="B41" s="69">
        <v>0</v>
      </c>
      <c r="C41" s="41">
        <f t="shared" si="0"/>
        <v>0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3">
        <v>175</v>
      </c>
      <c r="B42" s="69">
        <v>0</v>
      </c>
      <c r="C42" s="41">
        <f t="shared" si="0"/>
        <v>0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3">
        <v>180</v>
      </c>
      <c r="B43" s="69">
        <v>0</v>
      </c>
      <c r="C43" s="41">
        <f t="shared" si="0"/>
        <v>0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3">
        <v>185</v>
      </c>
      <c r="B44" s="69">
        <v>0</v>
      </c>
      <c r="C44" s="41">
        <f t="shared" si="0"/>
        <v>0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3">
        <v>190</v>
      </c>
      <c r="B45" s="69">
        <v>0</v>
      </c>
      <c r="C45" s="41">
        <f t="shared" si="0"/>
        <v>0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3">
        <v>195</v>
      </c>
      <c r="B46" s="69">
        <v>1</v>
      </c>
      <c r="C46" s="41">
        <f t="shared" si="0"/>
        <v>1.1646757679180888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3">
        <v>200</v>
      </c>
      <c r="B47" s="69">
        <v>1</v>
      </c>
      <c r="C47" s="41">
        <f t="shared" si="0"/>
        <v>1.1646757679180888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3">
        <v>205</v>
      </c>
      <c r="B48" s="69">
        <v>1</v>
      </c>
      <c r="C48" s="41">
        <f t="shared" si="0"/>
        <v>1.1646757679180888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3">
        <v>210</v>
      </c>
      <c r="B49" s="69">
        <v>1</v>
      </c>
      <c r="C49" s="41">
        <f t="shared" si="0"/>
        <v>1.1646757679180888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3">
        <v>215</v>
      </c>
      <c r="B50" s="69">
        <v>1</v>
      </c>
      <c r="C50" s="41">
        <f t="shared" si="0"/>
        <v>1.1646757679180888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3">
        <v>220</v>
      </c>
      <c r="B51" s="69">
        <v>1</v>
      </c>
      <c r="C51" s="41">
        <f t="shared" si="0"/>
        <v>1.1646757679180888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3">
        <v>225</v>
      </c>
      <c r="B52" s="69">
        <v>1</v>
      </c>
      <c r="C52" s="41">
        <f t="shared" si="0"/>
        <v>1.1646757679180888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3">
        <v>230</v>
      </c>
      <c r="B53" s="69">
        <v>1</v>
      </c>
      <c r="C53" s="41">
        <f t="shared" si="0"/>
        <v>1.1646757679180888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3">
        <v>235</v>
      </c>
      <c r="B54" s="69">
        <v>1</v>
      </c>
      <c r="C54" s="41">
        <f t="shared" si="0"/>
        <v>1.1646757679180888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3">
        <v>240</v>
      </c>
      <c r="B55" s="69">
        <v>1</v>
      </c>
      <c r="C55" s="41">
        <f t="shared" si="0"/>
        <v>1.1646757679180888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3">
        <v>245</v>
      </c>
      <c r="B56" s="69">
        <v>1</v>
      </c>
      <c r="C56" s="41">
        <f t="shared" si="0"/>
        <v>1.1646757679180888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3">
        <v>250</v>
      </c>
      <c r="B57" s="69">
        <v>1</v>
      </c>
      <c r="C57" s="41">
        <f t="shared" si="0"/>
        <v>1.1646757679180888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3">
        <v>255</v>
      </c>
      <c r="B58" s="69">
        <v>1</v>
      </c>
      <c r="C58" s="41">
        <f t="shared" si="0"/>
        <v>1.1646757679180888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3">
        <v>260</v>
      </c>
      <c r="B59" s="69">
        <v>0</v>
      </c>
      <c r="C59" s="41">
        <f t="shared" si="0"/>
        <v>0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3">
        <v>265</v>
      </c>
      <c r="B60" s="69">
        <v>0</v>
      </c>
      <c r="C60" s="41">
        <f t="shared" si="0"/>
        <v>0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3">
        <v>270</v>
      </c>
      <c r="B61" s="69">
        <v>0</v>
      </c>
      <c r="C61" s="41">
        <f t="shared" si="0"/>
        <v>0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3">
        <v>275</v>
      </c>
      <c r="B62" s="69">
        <v>0</v>
      </c>
      <c r="C62" s="41">
        <f t="shared" si="0"/>
        <v>0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3">
        <v>280</v>
      </c>
      <c r="B63" s="69">
        <v>0</v>
      </c>
      <c r="C63" s="41">
        <f t="shared" si="0"/>
        <v>0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3">
        <v>285</v>
      </c>
      <c r="B64" s="69">
        <v>0</v>
      </c>
      <c r="C64" s="41">
        <f t="shared" si="0"/>
        <v>0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3">
        <v>290</v>
      </c>
      <c r="B65" s="69">
        <v>0</v>
      </c>
      <c r="C65" s="41">
        <f t="shared" si="0"/>
        <v>0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3">
        <v>295</v>
      </c>
      <c r="B66" s="69">
        <v>0</v>
      </c>
      <c r="C66" s="41">
        <f t="shared" si="0"/>
        <v>0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3">
        <v>300</v>
      </c>
      <c r="B67" s="69">
        <v>0</v>
      </c>
      <c r="C67" s="41">
        <f t="shared" si="0"/>
        <v>0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Modelling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pakietu Microsoft Office</dc:creator>
  <cp:lastModifiedBy>Karolina Sobieraj</cp:lastModifiedBy>
  <dcterms:created xsi:type="dcterms:W3CDTF">2022-04-22T11:54:46Z</dcterms:created>
  <dcterms:modified xsi:type="dcterms:W3CDTF">2023-01-25T15:15:35Z</dcterms:modified>
</cp:coreProperties>
</file>